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vijer\Downloads\"/>
    </mc:Choice>
  </mc:AlternateContent>
  <xr:revisionPtr revIDLastSave="0" documentId="13_ncr:1_{754A9BA5-D8DB-42CA-A1FE-D66B3EC2F45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OWERLIFTING" sheetId="1" r:id="rId1"/>
    <sheet name="BENCH PRESS" sheetId="2" r:id="rId2"/>
  </sheets>
  <definedNames>
    <definedName name="_xlnm.Print_Area" localSheetId="1">'BENCH PRESS'!$A$1:$K$75</definedName>
    <definedName name="_xlnm.Print_Area" localSheetId="0">POWERLIFTING!$A$1:$K$184</definedName>
    <definedName name="_xlnm.Print_Titles" localSheetId="1">'BENCH PRESS'!$1:$3</definedName>
    <definedName name="_xlnm.Print_Titles" localSheetId="0">POWERLIFTING!$1:$3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B29" i="1" s="1"/>
  <c r="B30" i="1" s="1"/>
  <c r="B31" i="1" s="1"/>
  <c r="B32" i="1" s="1"/>
  <c r="B33" i="1" s="1"/>
  <c r="B34" i="1" s="1"/>
  <c r="B35" i="1" s="1"/>
  <c r="B27" i="1"/>
  <c r="C10" i="2" a="1"/>
  <c r="B13" i="2"/>
  <c r="B73" i="2"/>
  <c r="B74" i="2" s="1"/>
  <c r="B75" i="2" s="1"/>
  <c r="B76" i="2" s="1"/>
  <c r="B67" i="2"/>
  <c r="B68" i="2" s="1"/>
  <c r="B69" i="2" s="1"/>
  <c r="B70" i="2" s="1"/>
  <c r="B71" i="2" s="1"/>
  <c r="B57" i="2"/>
  <c r="B58" i="2" s="1"/>
  <c r="B59" i="2" s="1"/>
  <c r="B60" i="2" s="1"/>
  <c r="B61" i="2" s="1"/>
  <c r="B62" i="2" s="1"/>
  <c r="B63" i="2" s="1"/>
  <c r="B64" i="2" s="1"/>
  <c r="B65" i="2" s="1"/>
  <c r="B47" i="2"/>
  <c r="B48" i="2" s="1"/>
  <c r="B49" i="2" s="1"/>
  <c r="B50" i="2" s="1"/>
  <c r="B51" i="2" s="1"/>
  <c r="B52" i="2" s="1"/>
  <c r="B53" i="2" s="1"/>
  <c r="B54" i="2" s="1"/>
  <c r="B55" i="2" s="1"/>
  <c r="B34" i="2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29" i="2"/>
  <c r="B30" i="2" s="1"/>
  <c r="B31" i="2" s="1"/>
  <c r="B32" i="2" s="1"/>
  <c r="B27" i="2"/>
  <c r="B25" i="2"/>
  <c r="B20" i="2"/>
  <c r="B21" i="2" s="1"/>
  <c r="B22" i="2" s="1"/>
  <c r="B15" i="2"/>
  <c r="B16" i="2" s="1"/>
  <c r="B17" i="2" s="1"/>
  <c r="B18" i="2" s="1"/>
  <c r="B11" i="2"/>
  <c r="B12" i="2" s="1"/>
  <c r="B8" i="2"/>
  <c r="B9" i="2" s="1"/>
  <c r="B6" i="2"/>
  <c r="J35" i="2" s="1"/>
  <c r="B183" i="1"/>
  <c r="B176" i="1"/>
  <c r="B177" i="1" s="1"/>
  <c r="B178" i="1" s="1"/>
  <c r="B179" i="1" s="1"/>
  <c r="B180" i="1" s="1"/>
  <c r="B181" i="1" s="1"/>
  <c r="B161" i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35" i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08" i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71" i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68" i="1"/>
  <c r="B69" i="1" s="1"/>
  <c r="B63" i="1"/>
  <c r="B64" i="1" s="1"/>
  <c r="B65" i="1" s="1"/>
  <c r="B59" i="1"/>
  <c r="B60" i="1" s="1"/>
  <c r="B61" i="1" s="1"/>
  <c r="B49" i="1"/>
  <c r="B50" i="1" s="1"/>
  <c r="B51" i="1" s="1"/>
  <c r="B52" i="1" s="1"/>
  <c r="B53" i="1" s="1"/>
  <c r="B54" i="1" s="1"/>
  <c r="B55" i="1" s="1"/>
  <c r="B56" i="1" s="1"/>
  <c r="B57" i="1" s="1"/>
  <c r="B48" i="1"/>
  <c r="B37" i="1"/>
  <c r="B38" i="1" s="1"/>
  <c r="B39" i="1" s="1"/>
  <c r="B40" i="1" s="1"/>
  <c r="B41" i="1" s="1"/>
  <c r="B42" i="1" s="1"/>
  <c r="B43" i="1" s="1"/>
  <c r="B44" i="1" s="1"/>
  <c r="B45" i="1" s="1"/>
  <c r="B46" i="1" s="1"/>
  <c r="B21" i="1"/>
  <c r="B22" i="1" s="1"/>
  <c r="B23" i="1" s="1"/>
  <c r="B24" i="1" s="1"/>
  <c r="B25" i="1" s="1"/>
  <c r="B26" i="1" s="1"/>
  <c r="B13" i="1"/>
  <c r="B14" i="1" s="1"/>
  <c r="B15" i="1" s="1"/>
  <c r="B16" i="1" s="1"/>
  <c r="B17" i="1" s="1"/>
  <c r="B18" i="1" s="1"/>
  <c r="B19" i="1" s="1"/>
  <c r="B8" i="1"/>
  <c r="B9" i="1" s="1"/>
  <c r="B6" i="1"/>
  <c r="J23" i="2"/>
  <c r="J24" i="2"/>
  <c r="J26" i="2"/>
  <c r="J27" i="2"/>
  <c r="J29" i="2"/>
  <c r="J30" i="2"/>
  <c r="J32" i="2"/>
  <c r="J33" i="2"/>
  <c r="J23" i="1"/>
  <c r="J24" i="1"/>
  <c r="J26" i="1"/>
  <c r="J27" i="1"/>
  <c r="J29" i="1"/>
  <c r="J30" i="1"/>
  <c r="J32" i="1"/>
  <c r="J33" i="1"/>
  <c r="I52" i="2" a="1"/>
  <c r="J52" i="2" s="1" a="1"/>
  <c r="I41" i="2" a="1"/>
  <c r="J41" i="2" s="1" a="1"/>
  <c r="J20" i="2"/>
  <c r="J21" i="2"/>
  <c r="J34" i="2" a="1"/>
  <c r="J37" i="2"/>
  <c r="I60" i="1" a="1"/>
  <c r="J60" i="1" s="1" a="1"/>
  <c r="I41" i="1" a="1"/>
  <c r="J41" i="1" s="1" a="1"/>
  <c r="J20" i="1"/>
  <c r="J21" i="1"/>
  <c r="J34" i="1" a="1"/>
  <c r="J37" i="1"/>
  <c r="C72" i="2" a="1"/>
  <c r="C66" i="2" a="1"/>
  <c r="C56" i="2" a="1"/>
  <c r="C46" i="2" a="1"/>
  <c r="C33" i="2" a="1"/>
  <c r="C28" i="2" a="1"/>
  <c r="C26" i="2" a="1"/>
  <c r="C24" i="2" a="1"/>
  <c r="C19" i="2" a="1"/>
  <c r="C14" i="2" a="1"/>
  <c r="C7" i="2" a="1"/>
  <c r="C5" i="2" a="1"/>
  <c r="C182" i="1" a="1"/>
  <c r="C175" i="1" a="1"/>
  <c r="C160" i="1" a="1"/>
  <c r="C134" i="1" a="1"/>
  <c r="C107" i="1" a="1"/>
  <c r="C82" i="1" a="1"/>
  <c r="C70" i="1" a="1"/>
  <c r="C67" i="1" a="1"/>
  <c r="C62" i="1" a="1"/>
  <c r="C58" i="1" a="1"/>
  <c r="C47" i="1" a="1"/>
  <c r="C36" i="1" a="1"/>
  <c r="C20" i="1" a="1"/>
  <c r="C12" i="1" a="1"/>
  <c r="C7" i="1" a="1"/>
  <c r="C5" i="1" a="1"/>
  <c r="J22" i="2" l="1"/>
  <c r="J25" i="2"/>
  <c r="J28" i="2"/>
  <c r="J31" i="2"/>
  <c r="B10" i="1"/>
  <c r="B11" i="1" s="1"/>
  <c r="J35" i="1"/>
  <c r="J16" i="2" a="1"/>
  <c r="J16" i="1" a="1"/>
  <c r="J25" i="1"/>
  <c r="J22" i="1"/>
  <c r="J28" i="1"/>
  <c r="J31" i="1"/>
  <c r="J19" i="2"/>
  <c r="J14" i="2"/>
  <c r="J15" i="2" a="1"/>
  <c r="J19" i="1"/>
  <c r="J14" i="1"/>
  <c r="J15" i="1" a="1"/>
  <c r="K24" i="2" l="1"/>
  <c r="K23" i="2"/>
  <c r="K22" i="2"/>
  <c r="K27" i="2"/>
  <c r="K26" i="2"/>
  <c r="K25" i="2"/>
  <c r="K30" i="2"/>
  <c r="K29" i="2"/>
  <c r="K28" i="2"/>
  <c r="K33" i="2"/>
  <c r="K32" i="2"/>
  <c r="K31" i="2"/>
  <c r="K19" i="2"/>
  <c r="K20" i="2"/>
  <c r="K21" i="2"/>
  <c r="J36" i="2"/>
  <c r="K30" i="1"/>
  <c r="K29" i="1"/>
  <c r="K23" i="1"/>
  <c r="K24" i="1"/>
  <c r="K32" i="1"/>
  <c r="K33" i="1"/>
  <c r="K27" i="1"/>
  <c r="K26" i="1"/>
  <c r="K25" i="1"/>
  <c r="K22" i="1"/>
  <c r="K28" i="1"/>
  <c r="K31" i="1"/>
  <c r="J36" i="1"/>
  <c r="K19" i="1"/>
  <c r="K20" i="1"/>
  <c r="K2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<sst xmlns="http://schemas.openxmlformats.org/spreadsheetml/2006/main" count="772" uniqueCount="382">
  <si>
    <t>15. DRŽAVNO PRVENSTVO ZAGREB 2026</t>
  </si>
  <si>
    <t>KATEGORIJA</t>
  </si>
  <si>
    <t>IME</t>
  </si>
  <si>
    <t>PREZIME</t>
  </si>
  <si>
    <t>GODIŠTE</t>
  </si>
  <si>
    <t>KLUB</t>
  </si>
  <si>
    <t>TOTAL</t>
  </si>
  <si>
    <t>ŽENE</t>
  </si>
  <si>
    <t>Tara</t>
  </si>
  <si>
    <t>Petrović</t>
  </si>
  <si>
    <t>LWL UP</t>
  </si>
  <si>
    <t>Suzana</t>
  </si>
  <si>
    <t>Gašparović</t>
  </si>
  <si>
    <t>Taz</t>
  </si>
  <si>
    <t>Lorena</t>
  </si>
  <si>
    <t>Stunja</t>
  </si>
  <si>
    <t>Gumeni Medvjedići</t>
  </si>
  <si>
    <t>Sanja</t>
  </si>
  <si>
    <t>Mervcich</t>
  </si>
  <si>
    <t>Samo Mišići</t>
  </si>
  <si>
    <t>Matea</t>
  </si>
  <si>
    <t>Kucljak</t>
  </si>
  <si>
    <t>Galacticos</t>
  </si>
  <si>
    <t>Teuta</t>
  </si>
  <si>
    <t>Jakupović</t>
  </si>
  <si>
    <t>Štanga</t>
  </si>
  <si>
    <t>Dora</t>
  </si>
  <si>
    <t>Toša</t>
  </si>
  <si>
    <t>Laura</t>
  </si>
  <si>
    <t>Kočiš</t>
  </si>
  <si>
    <t>Valeria</t>
  </si>
  <si>
    <t>Matić</t>
  </si>
  <si>
    <t>Paola</t>
  </si>
  <si>
    <t>Mileusnić</t>
  </si>
  <si>
    <t>Dubrovnik</t>
  </si>
  <si>
    <t>Bolarić</t>
  </si>
  <si>
    <t>Lara</t>
  </si>
  <si>
    <t>Žic</t>
  </si>
  <si>
    <t>Lea</t>
  </si>
  <si>
    <t>Žunić</t>
  </si>
  <si>
    <t>Melisa</t>
  </si>
  <si>
    <t>Matulin</t>
  </si>
  <si>
    <t>Antonela</t>
  </si>
  <si>
    <t>Mahnet</t>
  </si>
  <si>
    <t>Klara</t>
  </si>
  <si>
    <t>Mendaš</t>
  </si>
  <si>
    <t>Bjelowbar</t>
  </si>
  <si>
    <t>Marčelina</t>
  </si>
  <si>
    <t>Filipović</t>
  </si>
  <si>
    <t>Depth Dominators</t>
  </si>
  <si>
    <t>Tot</t>
  </si>
  <si>
    <t>Mirna</t>
  </si>
  <si>
    <t>Martinčić</t>
  </si>
  <si>
    <t>Sandra</t>
  </si>
  <si>
    <t>Srdoč</t>
  </si>
  <si>
    <t>Barbara</t>
  </si>
  <si>
    <t>Uršanić</t>
  </si>
  <si>
    <t>Nabildani Mozak</t>
  </si>
  <si>
    <t>Mija</t>
  </si>
  <si>
    <t>Pehar</t>
  </si>
  <si>
    <t>Domović</t>
  </si>
  <si>
    <t>Behemot</t>
  </si>
  <si>
    <t>Petra</t>
  </si>
  <si>
    <t>Lučev</t>
  </si>
  <si>
    <t>Antonija</t>
  </si>
  <si>
    <t>Marković-Čoso</t>
  </si>
  <si>
    <t>Enia</t>
  </si>
  <si>
    <t>Majetić</t>
  </si>
  <si>
    <t>Virovitica</t>
  </si>
  <si>
    <t>Lucija</t>
  </si>
  <si>
    <t>Novak</t>
  </si>
  <si>
    <t>Osijek 031</t>
  </si>
  <si>
    <t>Nikolina</t>
  </si>
  <si>
    <t>Josipović</t>
  </si>
  <si>
    <t>Melanija</t>
  </si>
  <si>
    <t>Pomper</t>
  </si>
  <si>
    <t>Karla</t>
  </si>
  <si>
    <t>Baličevac</t>
  </si>
  <si>
    <t>Marina</t>
  </si>
  <si>
    <t>Nataša</t>
  </si>
  <si>
    <t>Despinić</t>
  </si>
  <si>
    <t>Sara</t>
  </si>
  <si>
    <t>Magaš</t>
  </si>
  <si>
    <t>Katarina</t>
  </si>
  <si>
    <t>Temešberger</t>
  </si>
  <si>
    <t>Simona</t>
  </si>
  <si>
    <t>Jelušić</t>
  </si>
  <si>
    <t>Power Crew</t>
  </si>
  <si>
    <t>Maja</t>
  </si>
  <si>
    <t>Cikojević</t>
  </si>
  <si>
    <t>Natali</t>
  </si>
  <si>
    <t>Rade</t>
  </si>
  <si>
    <t>Lanča</t>
  </si>
  <si>
    <t>Bumba</t>
  </si>
  <si>
    <t>Tea Tereza</t>
  </si>
  <si>
    <t>Jelinić</t>
  </si>
  <si>
    <t>Vulić</t>
  </si>
  <si>
    <t>Maria Magdalena</t>
  </si>
  <si>
    <t>Goričanec</t>
  </si>
  <si>
    <t>Jelena</t>
  </si>
  <si>
    <t>Ivančić</t>
  </si>
  <si>
    <t>Ana</t>
  </si>
  <si>
    <t>Maleš</t>
  </si>
  <si>
    <t>Stankić</t>
  </si>
  <si>
    <t>Iva</t>
  </si>
  <si>
    <t>Anić</t>
  </si>
  <si>
    <t>Josipa</t>
  </si>
  <si>
    <t>Turkalj</t>
  </si>
  <si>
    <t>Čovo</t>
  </si>
  <si>
    <t>Baće</t>
  </si>
  <si>
    <t>Jasna</t>
  </si>
  <si>
    <t>Kusanović</t>
  </si>
  <si>
    <t>Anita</t>
  </si>
  <si>
    <t>Lubina</t>
  </si>
  <si>
    <t>84+</t>
  </si>
  <si>
    <t>Julia Ivy</t>
  </si>
  <si>
    <t>McCullough Matijević</t>
  </si>
  <si>
    <t>Martina</t>
  </si>
  <si>
    <t>Marjanović</t>
  </si>
  <si>
    <t>Maksimum</t>
  </si>
  <si>
    <t>Lidija</t>
  </si>
  <si>
    <t>Novković</t>
  </si>
  <si>
    <t>Dorian</t>
  </si>
  <si>
    <t>Bencal Perčić</t>
  </si>
  <si>
    <t>Mislav</t>
  </si>
  <si>
    <t>Menrat</t>
  </si>
  <si>
    <t>Lukša</t>
  </si>
  <si>
    <t>Zlošilo</t>
  </si>
  <si>
    <t>David</t>
  </si>
  <si>
    <t>Šlezak</t>
  </si>
  <si>
    <t>Alen</t>
  </si>
  <si>
    <t>Kurtović</t>
  </si>
  <si>
    <t>Juraj</t>
  </si>
  <si>
    <t>Kostelić</t>
  </si>
  <si>
    <t>Luka</t>
  </si>
  <si>
    <t>Babić</t>
  </si>
  <si>
    <t>Leon</t>
  </si>
  <si>
    <t>Šušnjar</t>
  </si>
  <si>
    <t>Eugen</t>
  </si>
  <si>
    <t>Čaušević</t>
  </si>
  <si>
    <t>Marijan</t>
  </si>
  <si>
    <t>Jonjić</t>
  </si>
  <si>
    <t>Antonio</t>
  </si>
  <si>
    <t>Miletić</t>
  </si>
  <si>
    <t>Stjepan</t>
  </si>
  <si>
    <t>Kovač</t>
  </si>
  <si>
    <t>Pozoj</t>
  </si>
  <si>
    <t>Milivoj</t>
  </si>
  <si>
    <t>Lokas</t>
  </si>
  <si>
    <t>Benšić</t>
  </si>
  <si>
    <t>Kečkeš</t>
  </si>
  <si>
    <t>William</t>
  </si>
  <si>
    <t>Vičević</t>
  </si>
  <si>
    <t>Marko</t>
  </si>
  <si>
    <t>Kuzmić</t>
  </si>
  <si>
    <t>Gabriel</t>
  </si>
  <si>
    <t>Friščić</t>
  </si>
  <si>
    <t>Krunoslav</t>
  </si>
  <si>
    <t>Dropučić</t>
  </si>
  <si>
    <t>Patrik</t>
  </si>
  <si>
    <t>Kušević</t>
  </si>
  <si>
    <t>Andrija</t>
  </si>
  <si>
    <t>Svoboda Arnautov</t>
  </si>
  <si>
    <t>Mateo</t>
  </si>
  <si>
    <t>Tomašević</t>
  </si>
  <si>
    <t>Jure</t>
  </si>
  <si>
    <t>Ljulj</t>
  </si>
  <si>
    <t>Bolest</t>
  </si>
  <si>
    <t>Nenad</t>
  </si>
  <si>
    <t>Rozman</t>
  </si>
  <si>
    <t>Ivan</t>
  </si>
  <si>
    <t>Kolak</t>
  </si>
  <si>
    <t>Silvijo</t>
  </si>
  <si>
    <t>Krčelić</t>
  </si>
  <si>
    <t>Hrvoje</t>
  </si>
  <si>
    <t>Sedak</t>
  </si>
  <si>
    <t>Ivano</t>
  </si>
  <si>
    <t>Grizelj</t>
  </si>
  <si>
    <t>Tin</t>
  </si>
  <si>
    <t>Troha</t>
  </si>
  <si>
    <t>Matija</t>
  </si>
  <si>
    <t>Grgec</t>
  </si>
  <si>
    <t>Dario Tin</t>
  </si>
  <si>
    <t>Budimir</t>
  </si>
  <si>
    <t>Roberto</t>
  </si>
  <si>
    <t>Kalem</t>
  </si>
  <si>
    <t>Marcel</t>
  </si>
  <si>
    <t>Krizmanić</t>
  </si>
  <si>
    <t>Filip</t>
  </si>
  <si>
    <t>Kričković</t>
  </si>
  <si>
    <t>Borna</t>
  </si>
  <si>
    <t>Sinovčić</t>
  </si>
  <si>
    <t>Bruno</t>
  </si>
  <si>
    <t>Vidović</t>
  </si>
  <si>
    <t>Leonardo</t>
  </si>
  <si>
    <t>Blažeković</t>
  </si>
  <si>
    <t>Walter</t>
  </si>
  <si>
    <t>Smajlović</t>
  </si>
  <si>
    <t>Piskač</t>
  </si>
  <si>
    <t>Višek</t>
  </si>
  <si>
    <t>Nikola</t>
  </si>
  <si>
    <t>Zgrebec</t>
  </si>
  <si>
    <t>Kristian</t>
  </si>
  <si>
    <t>Lovey</t>
  </si>
  <si>
    <t>Turković</t>
  </si>
  <si>
    <t>Petar</t>
  </si>
  <si>
    <t>Križan</t>
  </si>
  <si>
    <t>Papac</t>
  </si>
  <si>
    <t>Ovčar</t>
  </si>
  <si>
    <t>Robin</t>
  </si>
  <si>
    <t>Kovačić</t>
  </si>
  <si>
    <t>Jan</t>
  </si>
  <si>
    <t>Borčić</t>
  </si>
  <si>
    <t>Pongrac</t>
  </si>
  <si>
    <t>Matej</t>
  </si>
  <si>
    <t>Martinović</t>
  </si>
  <si>
    <t>Batelka</t>
  </si>
  <si>
    <t>Mežnarić</t>
  </si>
  <si>
    <t>Barižon</t>
  </si>
  <si>
    <t>Bek</t>
  </si>
  <si>
    <t>Berković</t>
  </si>
  <si>
    <t>Kraljević</t>
  </si>
  <si>
    <t>Noa</t>
  </si>
  <si>
    <t>Miš-Mešić</t>
  </si>
  <si>
    <t>Plazibat</t>
  </si>
  <si>
    <t>Rončević</t>
  </si>
  <si>
    <t>Stišćak</t>
  </si>
  <si>
    <t>Slavko</t>
  </si>
  <si>
    <t>Volarević</t>
  </si>
  <si>
    <t>Gordan</t>
  </si>
  <si>
    <t>Klasić</t>
  </si>
  <si>
    <t>Šalić</t>
  </si>
  <si>
    <t>Romić</t>
  </si>
  <si>
    <t>Marin</t>
  </si>
  <si>
    <t>Milikić</t>
  </si>
  <si>
    <t>Fran</t>
  </si>
  <si>
    <t>Matijević</t>
  </si>
  <si>
    <t>Ugljarević</t>
  </si>
  <si>
    <t>Rino</t>
  </si>
  <si>
    <t>Čala</t>
  </si>
  <si>
    <t>Šantić</t>
  </si>
  <si>
    <t>Robert</t>
  </si>
  <si>
    <t>Lipohar</t>
  </si>
  <si>
    <t>Bošnjak</t>
  </si>
  <si>
    <t>Dalibor</t>
  </si>
  <si>
    <t>Leljak</t>
  </si>
  <si>
    <t>Čečura</t>
  </si>
  <si>
    <t>Dajković</t>
  </si>
  <si>
    <t>Jakov</t>
  </si>
  <si>
    <t>Barišić</t>
  </si>
  <si>
    <t>Šibenik</t>
  </si>
  <si>
    <t>Silvio</t>
  </si>
  <si>
    <t>Mihael</t>
  </si>
  <si>
    <t>Klarić</t>
  </si>
  <si>
    <t>Roko</t>
  </si>
  <si>
    <t>Laketić</t>
  </si>
  <si>
    <t>Lovreković</t>
  </si>
  <si>
    <t>Karlo</t>
  </si>
  <si>
    <t>Lukačić</t>
  </si>
  <si>
    <t>Stolnik</t>
  </si>
  <si>
    <t>Zavor</t>
  </si>
  <si>
    <t>Čizmar</t>
  </si>
  <si>
    <t>Župa</t>
  </si>
  <si>
    <t>Miro</t>
  </si>
  <si>
    <t>Novaković</t>
  </si>
  <si>
    <t>Andrej</t>
  </si>
  <si>
    <t>Švenda</t>
  </si>
  <si>
    <t>Hrgarek</t>
  </si>
  <si>
    <t>Štambuk</t>
  </si>
  <si>
    <t>Cindrić</t>
  </si>
  <si>
    <t>Knežević</t>
  </si>
  <si>
    <t>Augustin</t>
  </si>
  <si>
    <t>Brzić</t>
  </si>
  <si>
    <t>Dejan</t>
  </si>
  <si>
    <t>Rodiger</t>
  </si>
  <si>
    <t>Eterović</t>
  </si>
  <si>
    <t>Badurina Dudić</t>
  </si>
  <si>
    <t>Kristijan</t>
  </si>
  <si>
    <t>Bošković</t>
  </si>
  <si>
    <t>Josip</t>
  </si>
  <si>
    <t>Torić</t>
  </si>
  <si>
    <t>Goran</t>
  </si>
  <si>
    <t>Šimić</t>
  </si>
  <si>
    <t>Pavo</t>
  </si>
  <si>
    <t>120+</t>
  </si>
  <si>
    <t>Tenžera</t>
  </si>
  <si>
    <t>Ožeg</t>
  </si>
  <si>
    <t>Lovro</t>
  </si>
  <si>
    <t>Leleković</t>
  </si>
  <si>
    <t>Aleksandar</t>
  </si>
  <si>
    <t>Juginović</t>
  </si>
  <si>
    <t>Marsanić</t>
  </si>
  <si>
    <t>Pošković</t>
  </si>
  <si>
    <t>BENCH</t>
  </si>
  <si>
    <t>52 OSI</t>
  </si>
  <si>
    <t>Mateja</t>
  </si>
  <si>
    <t>Žugec</t>
  </si>
  <si>
    <t>Škvorc</t>
  </si>
  <si>
    <t>Vuko-Tokić</t>
  </si>
  <si>
    <t>Valentina</t>
  </si>
  <si>
    <t>Mateša</t>
  </si>
  <si>
    <t>Ema</t>
  </si>
  <si>
    <t>Jenjić</t>
  </si>
  <si>
    <t>Ileš</t>
  </si>
  <si>
    <t>Kristina</t>
  </si>
  <si>
    <t>Čolak</t>
  </si>
  <si>
    <t>Dino</t>
  </si>
  <si>
    <t>Višnjić</t>
  </si>
  <si>
    <t>Sabljak</t>
  </si>
  <si>
    <t>Karamarković</t>
  </si>
  <si>
    <t>Adrian</t>
  </si>
  <si>
    <t>Radola</t>
  </si>
  <si>
    <t>Bebeši</t>
  </si>
  <si>
    <t>Belišće</t>
  </si>
  <si>
    <t>Janković</t>
  </si>
  <si>
    <t>Mate</t>
  </si>
  <si>
    <t>Šime</t>
  </si>
  <si>
    <t>Mandić</t>
  </si>
  <si>
    <t>Pikunić</t>
  </si>
  <si>
    <t>Radinović</t>
  </si>
  <si>
    <t>Siniša</t>
  </si>
  <si>
    <t>Tino</t>
  </si>
  <si>
    <t>Mihočka</t>
  </si>
  <si>
    <t>Ultimate</t>
  </si>
  <si>
    <t>Hranilović</t>
  </si>
  <si>
    <t>Bajan</t>
  </si>
  <si>
    <t>Bogdan</t>
  </si>
  <si>
    <t>Baller</t>
  </si>
  <si>
    <t>Dominik</t>
  </si>
  <si>
    <t>Glavina</t>
  </si>
  <si>
    <t>Kopilaš</t>
  </si>
  <si>
    <t>Vito</t>
  </si>
  <si>
    <t>Pikl</t>
  </si>
  <si>
    <t>Schoblocher</t>
  </si>
  <si>
    <t>Darijo</t>
  </si>
  <si>
    <t>Marković</t>
  </si>
  <si>
    <t>Ante</t>
  </si>
  <si>
    <t>Buljan</t>
  </si>
  <si>
    <t>Žegura</t>
  </si>
  <si>
    <t>Dujmović</t>
  </si>
  <si>
    <t>Diminić</t>
  </si>
  <si>
    <t>Motik</t>
  </si>
  <si>
    <t>Čižmak</t>
  </si>
  <si>
    <t>Braniša</t>
  </si>
  <si>
    <t>Danijel</t>
  </si>
  <si>
    <t>Škopec</t>
  </si>
  <si>
    <t>120+ equipped</t>
  </si>
  <si>
    <t>MUŠKARCI</t>
  </si>
  <si>
    <t>Nominacije za powerlifting</t>
  </si>
  <si>
    <t>UVJETI ZA KATEGORIZACIJU</t>
  </si>
  <si>
    <t>Kategorija ostvaruje pravo na kategorizaciju ako ima najmanje:</t>
  </si>
  <si>
    <t>Broj natjecatelja</t>
  </si>
  <si>
    <t>Broj različitih klubova</t>
  </si>
  <si>
    <t>Kategorizacija prema plasmanu</t>
  </si>
  <si>
    <t>1. mjesto</t>
  </si>
  <si>
    <t>3. kategorija</t>
  </si>
  <si>
    <t>2. mjesto</t>
  </si>
  <si>
    <t>4. kategorija</t>
  </si>
  <si>
    <t>Ostala mjesta</t>
  </si>
  <si>
    <t>bez kategorizacije</t>
  </si>
  <si>
    <t>Nacionalna sportska stipendija (3. kategorija)</t>
  </si>
  <si>
    <t>Iznos</t>
  </si>
  <si>
    <t>Trajanje</t>
  </si>
  <si>
    <t>Kategorije s pravom na kategorizaciju</t>
  </si>
  <si>
    <t>Žene</t>
  </si>
  <si>
    <t>Muškarci</t>
  </si>
  <si>
    <t>STATISTIKA NOMINACIJA</t>
  </si>
  <si>
    <t>Ukupno natjecatelja</t>
  </si>
  <si>
    <t>Broj klubova</t>
  </si>
  <si>
    <t>Broj kategorija</t>
  </si>
  <si>
    <t>Prosječan broj natjecatelja po kategoriji</t>
  </si>
  <si>
    <t>Nominacije s totalom 0</t>
  </si>
  <si>
    <t>Klub</t>
  </si>
  <si>
    <t>Nominacije za bench press</t>
  </si>
  <si>
    <t>ŽENE PO KLUBOVIMA</t>
  </si>
  <si>
    <t>Broj natjecateljica</t>
  </si>
  <si>
    <t>MUŠKARCI PO KLUBOVIMA</t>
  </si>
  <si>
    <t>Juniori ukupno (rođeni od 2003. do 2007.)</t>
  </si>
  <si>
    <t>Kadeti ukupno (rođeni 2008. i mlađi)</t>
  </si>
  <si>
    <t>Veterani ukupno (rođeni 1986. i stariji)</t>
  </si>
  <si>
    <t>Isključivo open (rođeni od 1987. do 2002.)</t>
  </si>
  <si>
    <t>Rebel Warrior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</si>
</sst>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&quot;€&quot;"/>
    <numFmt numFmtId="165" formatCode="0\ &quot;godina&quot;"/>
    <numFmt numFmtId="166" formatCode="0.0"/>
    <numFmt numFmtId="167" formatCode="0.0%"/>
    <numFmt numFmtId="168" formatCode="0&quot;.&quot;"/>
  </numFmts>
  <fonts count="17" x14ac:knownFonts="1"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FFFFFF"/>
      <name val="Calibri"/>
      <scheme val="minor"/>
    </font>
    <font>
      <b/>
      <sz val="11"/>
      <color rgb="FF000000"/>
      <name val="Calibri"/>
    </font>
    <font>
      <b/>
      <sz val="11"/>
      <color rgb="FF1F3864"/>
      <name val="Calibri"/>
    </font>
    <font>
      <b/>
      <sz val="20"/>
      <color rgb="FF1F3864"/>
      <name val="Calibri"/>
    </font>
    <font>
      <i/>
      <sz val="12"/>
      <color rgb="FF595959"/>
      <name val="Calibri"/>
    </font>
    <font>
      <sz val="10"/>
      <color theme="1"/>
      <name val="Calibri"/>
      <scheme val="minor"/>
    </font>
    <font>
      <sz val="10"/>
      <color rgb="FF7F7F7F"/>
      <name val="Calibri"/>
      <scheme val="minor"/>
    </font>
    <font>
      <b/>
      <sz val="10"/>
      <color rgb="FF00703C"/>
      <name val="Calibri"/>
      <scheme val="minor"/>
    </font>
    <font>
      <b/>
      <sz val="10"/>
      <color theme="1"/>
      <name val="Calibri"/>
      <scheme val="minor"/>
    </font>
    <font>
      <b/>
      <sz val="10"/>
      <color rgb="FF1F3864"/>
      <name val="Calibri"/>
      <scheme val="minor"/>
    </font>
    <font>
      <sz val="10"/>
      <color rgb="FF0000FF"/>
      <name val="Calibri"/>
      <scheme val="minor"/>
    </font>
    <font>
      <i/>
      <sz val="10"/>
      <color rgb="FF595959"/>
      <name val="Calibri"/>
      <scheme val="minor"/>
    </font>
    <font>
      <sz val="10"/>
      <color rgb="FF404040"/>
      <name val="Calibri"/>
      <scheme val="minor"/>
    </font>
    <font>
      <sz val="11"/>
      <color rgb="FF7F7F7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7F9FC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1F3864"/>
      </top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rgb="FF1F3864"/>
      </bottom>
      <diagonal/>
    </border>
    <border>
      <left style="thin">
        <color rgb="FF1F3864"/>
      </left>
      <right/>
      <top style="thin">
        <color rgb="FF1F3864"/>
      </top>
      <bottom/>
      <diagonal/>
    </border>
    <border>
      <left style="thin">
        <color rgb="FF1F3864"/>
      </left>
      <right/>
      <top/>
      <bottom/>
      <diagonal/>
    </border>
    <border>
      <left style="thin">
        <color rgb="FF1F3864"/>
      </left>
      <right/>
      <top/>
      <bottom style="thin">
        <color rgb="FF1F3864"/>
      </bottom>
      <diagonal/>
    </border>
    <border>
      <left/>
      <right style="thin">
        <color rgb="FF1F3864"/>
      </right>
      <top style="thin">
        <color rgb="FF1F3864"/>
      </top>
      <bottom/>
      <diagonal/>
    </border>
    <border>
      <left/>
      <right style="thin">
        <color rgb="FF1F3864"/>
      </right>
      <top/>
      <bottom/>
      <diagonal/>
    </border>
    <border>
      <left/>
      <right style="thin">
        <color rgb="FF1F3864"/>
      </right>
      <top/>
      <bottom style="thin">
        <color rgb="FF1F3864"/>
      </bottom>
      <diagonal/>
    </border>
    <border>
      <left/>
      <right/>
      <top style="thin">
        <color rgb="FF1F3864"/>
      </top>
      <bottom style="thin">
        <color rgb="FFD9D9D9"/>
      </bottom>
      <diagonal/>
    </border>
    <border>
      <left style="thin">
        <color rgb="FF1F3864"/>
      </left>
      <right/>
      <top/>
      <bottom style="thin">
        <color rgb="FFD9D9D9"/>
      </bottom>
      <diagonal/>
    </border>
    <border>
      <left/>
      <right style="thin">
        <color rgb="FF1F3864"/>
      </right>
      <top/>
      <bottom style="thin">
        <color rgb="FFD9D9D9"/>
      </bottom>
      <diagonal/>
    </border>
    <border>
      <left style="thin">
        <color rgb="FF1F3864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/>
      <top style="thin">
        <color rgb="FFD9D9D9"/>
      </top>
      <bottom style="thin">
        <color rgb="FF1F3864"/>
      </bottom>
      <diagonal/>
    </border>
    <border>
      <left/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/>
      <top style="thin">
        <color rgb="FFBFBFBF"/>
      </top>
      <bottom/>
      <diagonal/>
    </border>
    <border>
      <left/>
      <right style="thin">
        <color rgb="FF1F3864"/>
      </right>
      <top style="thin">
        <color rgb="FFBFBFBF"/>
      </top>
      <bottom/>
      <diagonal/>
    </border>
    <border>
      <left style="thin">
        <color rgb="FF1F3864"/>
      </left>
      <right/>
      <top style="thin">
        <color rgb="FF1F3864"/>
      </top>
      <bottom style="thin">
        <color rgb="FFBFBFBF"/>
      </bottom>
      <diagonal/>
    </border>
    <border>
      <left/>
      <right/>
      <top style="thin">
        <color rgb="FF1F3864"/>
      </top>
      <bottom style="thin">
        <color rgb="FFBFBFBF"/>
      </bottom>
      <diagonal/>
    </border>
    <border>
      <left/>
      <right style="thin">
        <color rgb="FF1F3864"/>
      </right>
      <top style="thin">
        <color rgb="FF1F3864"/>
      </top>
      <bottom style="thin">
        <color rgb="FFBFBFBF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inden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1"/>
    </xf>
    <xf numFmtId="0" fontId="1" fillId="5" borderId="1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left" vertical="center" wrapText="1" indent="1"/>
    </xf>
    <xf numFmtId="0" fontId="1" fillId="6" borderId="4" xfId="0" applyFont="1" applyFill="1" applyBorder="1" applyAlignment="1">
      <alignment horizontal="left" vertical="center" wrapText="1" indent="1"/>
    </xf>
    <xf numFmtId="0" fontId="1" fillId="5" borderId="4" xfId="0" applyFont="1" applyFill="1" applyBorder="1" applyAlignment="1">
      <alignment horizontal="left" vertical="center" wrapText="1" indent="1"/>
    </xf>
    <xf numFmtId="0" fontId="1" fillId="6" borderId="5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left" vertical="center"/>
    </xf>
    <xf numFmtId="0" fontId="8" fillId="9" borderId="9" xfId="0" applyFont="1" applyFill="1" applyBorder="1" applyAlignment="1">
      <alignment horizontal="left" vertical="center"/>
    </xf>
    <xf numFmtId="0" fontId="8" fillId="9" borderId="12" xfId="0" applyFont="1" applyFill="1" applyBorder="1" applyAlignment="1">
      <alignment horizontal="center" vertical="center"/>
    </xf>
    <xf numFmtId="0" fontId="13" fillId="9" borderId="12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8" borderId="12" xfId="0" applyFont="1" applyFill="1" applyBorder="1" applyAlignment="1">
      <alignment horizontal="center" vertical="center"/>
    </xf>
    <xf numFmtId="164" fontId="13" fillId="9" borderId="12" xfId="0" applyNumberFormat="1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left" vertical="center"/>
    </xf>
    <xf numFmtId="0" fontId="10" fillId="9" borderId="12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165" fontId="13" fillId="9" borderId="12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left" vertical="center"/>
    </xf>
    <xf numFmtId="0" fontId="8" fillId="9" borderId="16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left" vertical="center"/>
    </xf>
    <xf numFmtId="0" fontId="8" fillId="9" borderId="18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left" vertical="center"/>
    </xf>
    <xf numFmtId="0" fontId="8" fillId="9" borderId="20" xfId="0" applyFont="1" applyFill="1" applyBorder="1" applyAlignment="1">
      <alignment horizontal="center" vertical="center"/>
    </xf>
    <xf numFmtId="0" fontId="12" fillId="9" borderId="21" xfId="0" applyFont="1" applyFill="1" applyBorder="1" applyAlignment="1">
      <alignment horizontal="left" vertical="center"/>
    </xf>
    <xf numFmtId="0" fontId="15" fillId="9" borderId="9" xfId="0" applyFont="1" applyFill="1" applyBorder="1" applyAlignment="1">
      <alignment horizontal="left" vertical="center" indent="2"/>
    </xf>
    <xf numFmtId="0" fontId="8" fillId="9" borderId="21" xfId="0" applyFont="1" applyFill="1" applyBorder="1" applyAlignment="1">
      <alignment horizontal="left" vertical="center"/>
    </xf>
    <xf numFmtId="167" fontId="12" fillId="9" borderId="22" xfId="0" applyNumberFormat="1" applyFont="1" applyFill="1" applyBorder="1" applyAlignment="1">
      <alignment horizontal="right" vertical="center"/>
    </xf>
    <xf numFmtId="167" fontId="15" fillId="9" borderId="12" xfId="0" applyNumberFormat="1" applyFont="1" applyFill="1" applyBorder="1" applyAlignment="1">
      <alignment horizontal="right" vertical="center"/>
    </xf>
    <xf numFmtId="0" fontId="11" fillId="9" borderId="22" xfId="0" applyFont="1" applyFill="1" applyBorder="1" applyAlignment="1">
      <alignment horizontal="right" vertical="center"/>
    </xf>
    <xf numFmtId="0" fontId="11" fillId="9" borderId="12" xfId="0" applyFont="1" applyFill="1" applyBorder="1" applyAlignment="1">
      <alignment horizontal="right" vertical="center"/>
    </xf>
    <xf numFmtId="166" fontId="11" fillId="9" borderId="12" xfId="0" applyNumberFormat="1" applyFont="1" applyFill="1" applyBorder="1" applyAlignment="1">
      <alignment horizontal="right" vertical="center"/>
    </xf>
    <xf numFmtId="0" fontId="11" fillId="9" borderId="13" xfId="0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166" fontId="11" fillId="9" borderId="1" xfId="0" applyNumberFormat="1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168" fontId="16" fillId="5" borderId="1" xfId="0" applyNumberFormat="1" applyFont="1" applyFill="1" applyBorder="1" applyAlignment="1">
      <alignment horizontal="center" vertical="center"/>
    </xf>
    <xf numFmtId="168" fontId="16" fillId="6" borderId="1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right"/>
    </xf>
    <xf numFmtId="0" fontId="14" fillId="9" borderId="9" xfId="0" applyFont="1" applyFill="1" applyBorder="1" applyAlignment="1">
      <alignment horizontal="left" vertical="center"/>
    </xf>
    <xf numFmtId="0" fontId="8" fillId="9" borderId="1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6">
    <dxf>
      <font>
        <color rgb="FFA6A6A6"/>
      </font>
    </dxf>
    <dxf>
      <font>
        <b/>
        <i val="0"/>
        <color rgb="FF00703C"/>
      </font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  <dxf>
      <font>
        <color rgb="FFA6A6A6"/>
      </font>
    </dxf>
    <dxf>
      <font>
        <b/>
        <i val="0"/>
        <color rgb="FF00703C"/>
      </font>
    </dxf>
    <dxf>
      <font>
        <b/>
        <i val="0"/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0EB3850-924B-482A-BBDB-A13545AB208C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e689d0e9-09e0-4fa1-9343-81d79933a4e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Y707"/>
  <sheetViews>
    <sheetView showGridLines="0" tabSelected="1" workbookViewId="0">
      <pane ySplit="3" topLeftCell="A27" activePane="bottomLeft" state="frozen"/>
      <selection pane="bottomLeft" activeCell="F33" sqref="F33"/>
    </sheetView>
  </sheetViews>
  <sheetFormatPr defaultColWidth="0" defaultRowHeight="15" customHeight="1" zeroHeight="1" x14ac:dyDescent="0.35"/>
  <cols>
    <col min="1" max="1" width="2.7265625" customWidth="1"/>
    <col min="2" max="2" width="17.26953125" customWidth="1"/>
    <col min="3" max="3" width="19.08984375" customWidth="1"/>
    <col min="4" max="4" width="21.81640625" customWidth="1"/>
    <col min="5" max="5" width="10" customWidth="1"/>
    <col min="6" max="6" width="20.90625" customWidth="1"/>
    <col min="7" max="7" width="10.90625" customWidth="1"/>
    <col min="8" max="8" width="2.1796875" customWidth="1"/>
    <col min="9" max="9" width="41.81640625" customWidth="1"/>
    <col min="10" max="10" width="27.26953125" customWidth="1"/>
    <col min="11" max="11" width="10" customWidth="1"/>
    <col min="12" max="12" width="2.7265625" customWidth="1"/>
    <col min="13" max="14" width="8.54296875" hidden="1" customWidth="1"/>
    <col min="15" max="15" width="20.54296875" hidden="1" customWidth="1"/>
    <col min="16" max="20" width="8.54296875" hidden="1" customWidth="1"/>
    <col min="21" max="21" width="11.81640625" hidden="1" customWidth="1"/>
    <col min="22" max="25" width="8.54296875" hidden="1" customWidth="1"/>
    <col min="26" max="16384" width="14.453125" hidden="1"/>
  </cols>
  <sheetData>
    <row r="1" spans="2:10" ht="34" customHeight="1" x14ac:dyDescent="0.35">
      <c r="B1" s="73" t="s">
        <v>0</v>
      </c>
      <c r="C1" s="73"/>
      <c r="D1" s="73"/>
      <c r="E1" s="73"/>
      <c r="F1" s="73"/>
      <c r="G1" s="73"/>
      <c r="H1" s="17"/>
      <c r="I1" s="17"/>
      <c r="J1" s="17"/>
    </row>
    <row r="2" spans="2:10" ht="13.5" customHeight="1" x14ac:dyDescent="0.35">
      <c r="B2" s="74" t="s">
        <v>348</v>
      </c>
      <c r="C2" s="74"/>
      <c r="D2" s="74"/>
      <c r="E2" s="74"/>
      <c r="F2" s="74"/>
      <c r="G2" s="74"/>
      <c r="H2" s="18"/>
      <c r="I2" s="18"/>
      <c r="J2" s="18"/>
    </row>
    <row r="3" spans="2:10" ht="18" customHeight="1" x14ac:dyDescent="0.3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I3" s="63" t="s">
        <v>349</v>
      </c>
      <c r="J3" s="64"/>
    </row>
    <row r="4" spans="2:10" ht="15.5" customHeight="1" x14ac:dyDescent="0.35">
      <c r="B4" s="2" t="s">
        <v>7</v>
      </c>
      <c r="C4" s="10"/>
      <c r="D4" s="10"/>
      <c r="E4" s="2"/>
      <c r="F4" s="2"/>
      <c r="G4" s="2"/>
      <c r="I4" s="66" t="s">
        <v>350</v>
      </c>
      <c r="J4" s="67"/>
    </row>
    <row r="5" spans="2:10" ht="15.5" customHeight="1" x14ac:dyDescent="0.35">
      <c r="B5" s="3">
        <v>47</v>
      </c>
      <c r="C5" s="62" t="str" cm="1">
        <f t="array" ref="C5">_xlfn.LET(_xlpm.n,COUNTA(D6:D6),_xlpm.k,SUMPRODUCT(1/COUNTIF(F6:F6,F6:F6)),_xlpm.n&amp;"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 natjecateljica, 1 klub     ✘ nema prava na kategorizaciju</v>
      </c>
      <c r="D5" s="62"/>
      <c r="E5" s="62"/>
      <c r="F5" s="62"/>
      <c r="G5" s="62"/>
      <c r="I5" s="26" t="s">
        <v>351</v>
      </c>
      <c r="J5" s="28">
        <v>8</v>
      </c>
    </row>
    <row r="6" spans="2:10" ht="15.5" customHeight="1" x14ac:dyDescent="0.35">
      <c r="B6" s="60">
        <f>IF(D5="",1,B5+1)</f>
        <v>1</v>
      </c>
      <c r="C6" s="11" t="s">
        <v>8</v>
      </c>
      <c r="D6" s="11" t="s">
        <v>9</v>
      </c>
      <c r="E6" s="4">
        <v>2006</v>
      </c>
      <c r="F6" s="4" t="s">
        <v>10</v>
      </c>
      <c r="G6" s="19">
        <v>0</v>
      </c>
      <c r="I6" s="26" t="s">
        <v>352</v>
      </c>
      <c r="J6" s="28">
        <v>5</v>
      </c>
    </row>
    <row r="7" spans="2:10" ht="15.5" customHeight="1" x14ac:dyDescent="0.35">
      <c r="B7" s="3">
        <v>52</v>
      </c>
      <c r="C7" s="62" t="str" cm="1">
        <f t="array" ref="C7">_xlfn.LET(_xlpm.n,COUNTA(D8:D11),_xlpm.k,SUMPRODUCT(1/COUNTIF(F8:F11,F8:F11)),_xlpm.n&amp;"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4 natjecateljice, 4 kluba     ✘ nema prava na kategorizaciju</v>
      </c>
      <c r="D7" s="62"/>
      <c r="E7" s="62"/>
      <c r="F7" s="62"/>
      <c r="G7" s="62"/>
      <c r="I7" s="25" t="s">
        <v>353</v>
      </c>
      <c r="J7" s="27"/>
    </row>
    <row r="8" spans="2:10" ht="15.5" customHeight="1" x14ac:dyDescent="0.35">
      <c r="B8" s="60">
        <f>IF(D7="",1,B7+1)</f>
        <v>1</v>
      </c>
      <c r="C8" s="12" t="s">
        <v>11</v>
      </c>
      <c r="D8" s="12" t="s">
        <v>12</v>
      </c>
      <c r="E8" s="5">
        <v>1987</v>
      </c>
      <c r="F8" s="5" t="s">
        <v>13</v>
      </c>
      <c r="G8" s="20">
        <v>337.5</v>
      </c>
      <c r="I8" s="26" t="s">
        <v>354</v>
      </c>
      <c r="J8" s="29" t="s">
        <v>355</v>
      </c>
    </row>
    <row r="9" spans="2:10" ht="15.5" customHeight="1" x14ac:dyDescent="0.35">
      <c r="B9" s="61">
        <f>IF(D8="",1,B8+1)</f>
        <v>2</v>
      </c>
      <c r="C9" s="13" t="s">
        <v>14</v>
      </c>
      <c r="D9" s="13" t="s">
        <v>15</v>
      </c>
      <c r="E9" s="6">
        <v>1998</v>
      </c>
      <c r="F9" s="6" t="s">
        <v>16</v>
      </c>
      <c r="G9" s="21">
        <v>292.5</v>
      </c>
      <c r="I9" s="26" t="s">
        <v>356</v>
      </c>
      <c r="J9" s="30" t="s">
        <v>357</v>
      </c>
    </row>
    <row r="10" spans="2:10" ht="15.5" customHeight="1" x14ac:dyDescent="0.35">
      <c r="B10" s="60">
        <f>IF(D9="",1,B9+1)</f>
        <v>3</v>
      </c>
      <c r="C10" s="14" t="s">
        <v>17</v>
      </c>
      <c r="D10" s="14" t="s">
        <v>18</v>
      </c>
      <c r="E10" s="7">
        <v>1985</v>
      </c>
      <c r="F10" s="7" t="s">
        <v>19</v>
      </c>
      <c r="G10" s="22">
        <v>287.5</v>
      </c>
      <c r="I10" s="26" t="s">
        <v>358</v>
      </c>
      <c r="J10" s="27" t="s">
        <v>359</v>
      </c>
    </row>
    <row r="11" spans="2:10" ht="15.5" customHeight="1" x14ac:dyDescent="0.35">
      <c r="B11" s="61">
        <f>IF(D10="",1,B10+1)</f>
        <v>4</v>
      </c>
      <c r="C11" s="15" t="s">
        <v>20</v>
      </c>
      <c r="D11" s="15" t="s">
        <v>21</v>
      </c>
      <c r="E11" s="8">
        <v>2003</v>
      </c>
      <c r="F11" s="8" t="s">
        <v>22</v>
      </c>
      <c r="G11" s="23">
        <v>280</v>
      </c>
      <c r="I11" s="25" t="s">
        <v>360</v>
      </c>
      <c r="J11" s="27"/>
    </row>
    <row r="12" spans="2:10" ht="15.5" customHeight="1" x14ac:dyDescent="0.35">
      <c r="B12" s="3">
        <v>57</v>
      </c>
      <c r="C12" s="62" t="str" cm="1">
        <f t="array" ref="C12">_xlfn.LET(_xlpm.n,COUNTA(D13:D19),_xlpm.k,SUMPRODUCT(1/COUNTIF(F13:F19,F13:F19)),_xlpm.n&amp;"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7 natjecateljica, 5 klubova     ✘ nema prava na kategorizaciju</v>
      </c>
      <c r="D12" s="62"/>
      <c r="E12" s="62"/>
      <c r="F12" s="62"/>
      <c r="G12" s="62"/>
      <c r="I12" s="26" t="s">
        <v>361</v>
      </c>
      <c r="J12" s="31">
        <v>175</v>
      </c>
    </row>
    <row r="13" spans="2:10" ht="15.5" customHeight="1" x14ac:dyDescent="0.35">
      <c r="B13" s="60">
        <f t="shared" ref="B13:B19" si="0">IF(D12="",1,B12+1)</f>
        <v>1</v>
      </c>
      <c r="C13" s="12" t="s">
        <v>23</v>
      </c>
      <c r="D13" s="12" t="s">
        <v>24</v>
      </c>
      <c r="E13" s="5">
        <v>1988</v>
      </c>
      <c r="F13" s="5" t="s">
        <v>25</v>
      </c>
      <c r="G13" s="20">
        <v>430.5</v>
      </c>
      <c r="I13" s="26" t="s">
        <v>362</v>
      </c>
      <c r="J13" s="36">
        <v>1</v>
      </c>
    </row>
    <row r="14" spans="2:10" ht="15.5" customHeight="1" x14ac:dyDescent="0.35">
      <c r="B14" s="61">
        <f t="shared" si="0"/>
        <v>2</v>
      </c>
      <c r="C14" s="13" t="s">
        <v>26</v>
      </c>
      <c r="D14" s="13" t="s">
        <v>27</v>
      </c>
      <c r="E14" s="6">
        <v>2004</v>
      </c>
      <c r="F14" s="6" t="s">
        <v>22</v>
      </c>
      <c r="G14" s="21">
        <v>357.5</v>
      </c>
      <c r="I14" s="25" t="s">
        <v>363</v>
      </c>
      <c r="J14" s="33">
        <f>COUNTIF(C5:C183,"*✔*")</f>
        <v>8</v>
      </c>
    </row>
    <row r="15" spans="2:10" ht="15.5" customHeight="1" x14ac:dyDescent="0.35">
      <c r="B15" s="60">
        <f t="shared" si="0"/>
        <v>3</v>
      </c>
      <c r="C15" s="14" t="s">
        <v>28</v>
      </c>
      <c r="D15" s="14" t="s">
        <v>29</v>
      </c>
      <c r="E15" s="7">
        <v>2001</v>
      </c>
      <c r="F15" s="7" t="s">
        <v>25</v>
      </c>
      <c r="G15" s="22">
        <v>300</v>
      </c>
      <c r="I15" s="26" t="s">
        <v>364</v>
      </c>
      <c r="J15" s="34" t="str" cm="1">
        <f t="array" ref="J15">_xlfn.TEXTJOIN(", ",TRUE,_xlfn._xlws.FILTER(B5:B65,ISNUMBER(SEARCH("✔",C5:C65)),"nijedna"))</f>
        <v>63, 69, 76</v>
      </c>
    </row>
    <row r="16" spans="2:10" ht="15.5" customHeight="1" x14ac:dyDescent="0.35">
      <c r="B16" s="61">
        <f t="shared" si="0"/>
        <v>4</v>
      </c>
      <c r="C16" s="13" t="s">
        <v>30</v>
      </c>
      <c r="D16" s="13" t="s">
        <v>31</v>
      </c>
      <c r="E16" s="6">
        <v>2000</v>
      </c>
      <c r="F16" s="6" t="s">
        <v>22</v>
      </c>
      <c r="G16" s="21">
        <v>292.5</v>
      </c>
      <c r="I16" s="32" t="s">
        <v>365</v>
      </c>
      <c r="J16" s="35" t="str" cm="1">
        <f t="array" ref="J16">_xlfn.TEXTJOIN(", ",TRUE,_xlfn._xlws.FILTER(B67:B183,ISNUMBER(SEARCH("✔",C67:C183)),"nijedna"))</f>
        <v>74, 83, 93, 105, 120</v>
      </c>
    </row>
    <row r="17" spans="2:11" ht="15.5" customHeight="1" x14ac:dyDescent="0.35">
      <c r="B17" s="60">
        <f t="shared" si="0"/>
        <v>5</v>
      </c>
      <c r="C17" s="14" t="s">
        <v>32</v>
      </c>
      <c r="D17" s="14" t="s">
        <v>33</v>
      </c>
      <c r="E17" s="7">
        <v>2007</v>
      </c>
      <c r="F17" s="7" t="s">
        <v>34</v>
      </c>
      <c r="G17" s="22">
        <v>292.5</v>
      </c>
    </row>
    <row r="18" spans="2:11" ht="15.5" customHeight="1" x14ac:dyDescent="0.35">
      <c r="B18" s="61">
        <f t="shared" si="0"/>
        <v>6</v>
      </c>
      <c r="C18" s="13" t="s">
        <v>14</v>
      </c>
      <c r="D18" s="13" t="s">
        <v>35</v>
      </c>
      <c r="E18" s="6">
        <v>2000</v>
      </c>
      <c r="F18" s="6" t="s">
        <v>16</v>
      </c>
      <c r="G18" s="21">
        <v>0</v>
      </c>
      <c r="I18" s="70" t="s">
        <v>366</v>
      </c>
      <c r="J18" s="71"/>
      <c r="K18" s="72"/>
    </row>
    <row r="19" spans="2:11" ht="15.5" customHeight="1" x14ac:dyDescent="0.35">
      <c r="B19" s="60">
        <f t="shared" si="0"/>
        <v>7</v>
      </c>
      <c r="C19" s="16" t="s">
        <v>36</v>
      </c>
      <c r="D19" s="16" t="s">
        <v>37</v>
      </c>
      <c r="E19" s="9">
        <v>2006</v>
      </c>
      <c r="F19" s="9" t="s">
        <v>10</v>
      </c>
      <c r="G19" s="24">
        <v>0</v>
      </c>
      <c r="I19" s="45" t="s">
        <v>367</v>
      </c>
      <c r="J19" s="54">
        <f>J20+J21</f>
        <v>162</v>
      </c>
      <c r="K19" s="48">
        <f>J19/J$19</f>
        <v>1</v>
      </c>
    </row>
    <row r="20" spans="2:11" ht="15.5" customHeight="1" x14ac:dyDescent="0.35">
      <c r="B20" s="3">
        <v>63</v>
      </c>
      <c r="C20" s="62" t="str" cm="1">
        <f t="array" ref="C20">_xlfn.LET(_xlpm.n,COUNTA(D21:D35),_xlpm.k,SUMPRODUCT(1/COUNTIF(F21:F35,F21:F35)),_xlpm.n&amp;"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15 natjecateljica, 12 klubova     ✔ ostvareno pravo na kategorizaciju</v>
      </c>
      <c r="D20" s="62"/>
      <c r="E20" s="62"/>
      <c r="F20" s="62"/>
      <c r="G20" s="62"/>
      <c r="I20" s="46" t="s">
        <v>364</v>
      </c>
      <c r="J20" s="55">
        <f>COUNTA(D4:D65)</f>
        <v>53</v>
      </c>
      <c r="K20" s="49">
        <f>IFERROR(J20/J$19,0)</f>
        <v>0.3271604938271605</v>
      </c>
    </row>
    <row r="21" spans="2:11" ht="15.5" customHeight="1" x14ac:dyDescent="0.35">
      <c r="B21" s="60">
        <f t="shared" ref="B21:B35" si="1">IF(D20="",1,B20+1)</f>
        <v>1</v>
      </c>
      <c r="C21" s="12" t="s">
        <v>38</v>
      </c>
      <c r="D21" s="12" t="s">
        <v>39</v>
      </c>
      <c r="E21" s="5">
        <v>1999</v>
      </c>
      <c r="F21" s="5" t="s">
        <v>16</v>
      </c>
      <c r="G21" s="20">
        <v>412.5</v>
      </c>
      <c r="I21" s="46" t="s">
        <v>365</v>
      </c>
      <c r="J21" s="55">
        <f>COUNTA(D66:D183)</f>
        <v>109</v>
      </c>
      <c r="K21" s="49">
        <f>IFERROR(J21/J$19,0)</f>
        <v>0.6728395061728395</v>
      </c>
    </row>
    <row r="22" spans="2:11" ht="15.5" customHeight="1" x14ac:dyDescent="0.35">
      <c r="B22" s="60">
        <f t="shared" si="1"/>
        <v>2</v>
      </c>
      <c r="C22" s="12" t="s">
        <v>76</v>
      </c>
      <c r="D22" s="12" t="s">
        <v>77</v>
      </c>
      <c r="E22" s="5">
        <v>2002</v>
      </c>
      <c r="F22" s="5" t="s">
        <v>57</v>
      </c>
      <c r="G22" s="20">
        <v>410</v>
      </c>
      <c r="I22" s="45" t="s">
        <v>380</v>
      </c>
      <c r="J22" s="54">
        <f>J23+J24</f>
        <v>101</v>
      </c>
      <c r="K22" s="48">
        <f>IFERROR(J22/J$19,0)</f>
        <v>0.62345679012345678</v>
      </c>
    </row>
    <row r="23" spans="2:11" ht="15.5" customHeight="1" x14ac:dyDescent="0.35">
      <c r="B23" s="60">
        <f t="shared" si="1"/>
        <v>3</v>
      </c>
      <c r="C23" s="12" t="s">
        <v>40</v>
      </c>
      <c r="D23" s="12" t="s">
        <v>41</v>
      </c>
      <c r="E23" s="5">
        <v>2005</v>
      </c>
      <c r="F23" s="5" t="s">
        <v>22</v>
      </c>
      <c r="G23" s="20">
        <v>380.5</v>
      </c>
      <c r="I23" s="46" t="s">
        <v>364</v>
      </c>
      <c r="J23" s="55">
        <f>COUNTIFS(E4:E65,"&gt;=1987",E4:E65,"&lt;=2002")</f>
        <v>30</v>
      </c>
      <c r="K23" s="49">
        <f>IFERROR(J23/J22,0)</f>
        <v>0.29702970297029702</v>
      </c>
    </row>
    <row r="24" spans="2:11" ht="15.5" customHeight="1" x14ac:dyDescent="0.35">
      <c r="B24" s="60">
        <f t="shared" si="1"/>
        <v>4</v>
      </c>
      <c r="C24" s="12" t="s">
        <v>42</v>
      </c>
      <c r="D24" s="12" t="s">
        <v>43</v>
      </c>
      <c r="E24" s="5">
        <v>2003</v>
      </c>
      <c r="F24" s="5" t="s">
        <v>10</v>
      </c>
      <c r="G24" s="20">
        <v>380</v>
      </c>
      <c r="I24" s="46" t="s">
        <v>365</v>
      </c>
      <c r="J24" s="55">
        <f>COUNTIFS(E66:E183,"&gt;=1987",E66:E183,"&lt;=2002")</f>
        <v>71</v>
      </c>
      <c r="K24" s="49">
        <f>IFERROR(J24/J22,0)</f>
        <v>0.70297029702970293</v>
      </c>
    </row>
    <row r="25" spans="2:11" ht="15.5" customHeight="1" x14ac:dyDescent="0.35">
      <c r="B25" s="60">
        <f t="shared" si="1"/>
        <v>5</v>
      </c>
      <c r="C25" s="12" t="s">
        <v>44</v>
      </c>
      <c r="D25" s="12" t="s">
        <v>45</v>
      </c>
      <c r="E25" s="5">
        <v>2000</v>
      </c>
      <c r="F25" s="5" t="s">
        <v>46</v>
      </c>
      <c r="G25" s="20">
        <v>377.5</v>
      </c>
      <c r="I25" s="45" t="s">
        <v>378</v>
      </c>
      <c r="J25" s="54">
        <f>J26+J27</f>
        <v>9</v>
      </c>
      <c r="K25" s="48">
        <f>IFERROR(J25/J$19,0)</f>
        <v>5.5555555555555552E-2</v>
      </c>
    </row>
    <row r="26" spans="2:11" ht="15.5" customHeight="1" x14ac:dyDescent="0.35">
      <c r="B26" s="60">
        <f t="shared" si="1"/>
        <v>6</v>
      </c>
      <c r="C26" s="12" t="s">
        <v>47</v>
      </c>
      <c r="D26" s="12" t="s">
        <v>48</v>
      </c>
      <c r="E26" s="5">
        <v>2005</v>
      </c>
      <c r="F26" s="5" t="s">
        <v>49</v>
      </c>
      <c r="G26" s="20">
        <v>370</v>
      </c>
      <c r="I26" s="46" t="s">
        <v>364</v>
      </c>
      <c r="J26" s="55">
        <f>COUNTIFS(E4:E65,"&gt;=2008")</f>
        <v>1</v>
      </c>
      <c r="K26" s="49">
        <f>IFERROR(J26/J25,0)</f>
        <v>0.1111111111111111</v>
      </c>
    </row>
    <row r="27" spans="2:11" ht="15.5" customHeight="1" x14ac:dyDescent="0.35">
      <c r="B27" s="60">
        <f>IF(D26="",1,B26+1)</f>
        <v>7</v>
      </c>
      <c r="C27" s="12" t="s">
        <v>51</v>
      </c>
      <c r="D27" s="12" t="s">
        <v>52</v>
      </c>
      <c r="E27" s="5">
        <v>1996</v>
      </c>
      <c r="F27" s="5" t="s">
        <v>19</v>
      </c>
      <c r="G27" s="20">
        <v>335</v>
      </c>
      <c r="I27" s="46" t="s">
        <v>365</v>
      </c>
      <c r="J27" s="55">
        <f>COUNTIFS(E66:E183,"&gt;=2008")</f>
        <v>8</v>
      </c>
      <c r="K27" s="49">
        <f>IFERROR(J27/J25,0)</f>
        <v>0.88888888888888884</v>
      </c>
    </row>
    <row r="28" spans="2:11" ht="15.5" customHeight="1" x14ac:dyDescent="0.35">
      <c r="B28" s="60">
        <f t="shared" ref="B28:B35" si="2">IF(D27="",1,B27+1)</f>
        <v>8</v>
      </c>
      <c r="C28" s="12" t="s">
        <v>53</v>
      </c>
      <c r="D28" s="12" t="s">
        <v>54</v>
      </c>
      <c r="E28" s="5">
        <v>1980</v>
      </c>
      <c r="F28" s="5" t="s">
        <v>19</v>
      </c>
      <c r="G28" s="20">
        <v>332.5</v>
      </c>
      <c r="I28" s="45" t="s">
        <v>377</v>
      </c>
      <c r="J28" s="54">
        <f>J29+J30</f>
        <v>42</v>
      </c>
      <c r="K28" s="48">
        <f>IFERROR(J28/J$19,0)</f>
        <v>0.25925925925925924</v>
      </c>
    </row>
    <row r="29" spans="2:11" ht="15.5" customHeight="1" x14ac:dyDescent="0.35">
      <c r="B29" s="60">
        <f t="shared" si="2"/>
        <v>9</v>
      </c>
      <c r="C29" s="12" t="s">
        <v>55</v>
      </c>
      <c r="D29" s="12" t="s">
        <v>56</v>
      </c>
      <c r="E29" s="5">
        <v>1992</v>
      </c>
      <c r="F29" s="5" t="s">
        <v>57</v>
      </c>
      <c r="G29" s="20">
        <v>330</v>
      </c>
      <c r="I29" s="46" t="s">
        <v>364</v>
      </c>
      <c r="J29" s="55">
        <f>COUNTIFS(E4:E65,"&gt;=2003",E4:E65,"&lt;=2007")</f>
        <v>18</v>
      </c>
      <c r="K29" s="49">
        <f>IFERROR(J29/J28,0)</f>
        <v>0.42857142857142855</v>
      </c>
    </row>
    <row r="30" spans="2:11" ht="15.5" customHeight="1" x14ac:dyDescent="0.35">
      <c r="B30" s="60">
        <f t="shared" si="2"/>
        <v>10</v>
      </c>
      <c r="C30" s="12" t="s">
        <v>58</v>
      </c>
      <c r="D30" s="12" t="s">
        <v>59</v>
      </c>
      <c r="E30" s="5">
        <v>2000</v>
      </c>
      <c r="F30" s="5" t="s">
        <v>25</v>
      </c>
      <c r="G30" s="20">
        <v>312.5</v>
      </c>
      <c r="I30" s="46" t="s">
        <v>365</v>
      </c>
      <c r="J30" s="55">
        <f>COUNTIFS(E66:E183,"&gt;=2003",E66:E183,"&lt;=2007")</f>
        <v>24</v>
      </c>
      <c r="K30" s="49">
        <f>IFERROR(J30/J28,0)</f>
        <v>0.5714285714285714</v>
      </c>
    </row>
    <row r="31" spans="2:11" ht="15.5" customHeight="1" x14ac:dyDescent="0.35">
      <c r="B31" s="60">
        <f t="shared" si="2"/>
        <v>11</v>
      </c>
      <c r="C31" s="12" t="s">
        <v>20</v>
      </c>
      <c r="D31" s="12" t="s">
        <v>60</v>
      </c>
      <c r="E31" s="5">
        <v>2003</v>
      </c>
      <c r="F31" s="5" t="s">
        <v>61</v>
      </c>
      <c r="G31" s="20">
        <v>310</v>
      </c>
      <c r="I31" s="45" t="s">
        <v>379</v>
      </c>
      <c r="J31" s="54">
        <f>J32+J33</f>
        <v>10</v>
      </c>
      <c r="K31" s="48">
        <f>IFERROR(J31/J$19,0)</f>
        <v>6.1728395061728392E-2</v>
      </c>
    </row>
    <row r="32" spans="2:11" ht="15.5" customHeight="1" x14ac:dyDescent="0.35">
      <c r="B32" s="60">
        <f t="shared" si="2"/>
        <v>12</v>
      </c>
      <c r="C32" s="12" t="s">
        <v>62</v>
      </c>
      <c r="D32" s="12" t="s">
        <v>63</v>
      </c>
      <c r="E32" s="5">
        <v>2003</v>
      </c>
      <c r="F32" s="5" t="s">
        <v>16</v>
      </c>
      <c r="G32" s="20">
        <v>300</v>
      </c>
      <c r="I32" s="46" t="s">
        <v>364</v>
      </c>
      <c r="J32" s="55">
        <f>COUNTIFS(E4:E65,"&lt;=1986")</f>
        <v>4</v>
      </c>
      <c r="K32" s="49">
        <f>IFERROR(J32/J31,0)</f>
        <v>0.4</v>
      </c>
    </row>
    <row r="33" spans="2:11" ht="15.5" customHeight="1" x14ac:dyDescent="0.35">
      <c r="B33" s="60">
        <f t="shared" si="2"/>
        <v>13</v>
      </c>
      <c r="C33" s="12" t="s">
        <v>64</v>
      </c>
      <c r="D33" s="12" t="s">
        <v>65</v>
      </c>
      <c r="E33" s="5">
        <v>2005</v>
      </c>
      <c r="F33" s="5" t="s">
        <v>34</v>
      </c>
      <c r="G33" s="20">
        <v>252.5</v>
      </c>
      <c r="I33" s="46" t="s">
        <v>365</v>
      </c>
      <c r="J33" s="55">
        <f>COUNTIFS(E66:E183,"&lt;=1986")</f>
        <v>6</v>
      </c>
      <c r="K33" s="49">
        <f>IFERROR(J33/J31,0)</f>
        <v>0.6</v>
      </c>
    </row>
    <row r="34" spans="2:11" ht="15.5" customHeight="1" x14ac:dyDescent="0.35">
      <c r="B34" s="60">
        <f t="shared" si="2"/>
        <v>14</v>
      </c>
      <c r="C34" s="12" t="s">
        <v>66</v>
      </c>
      <c r="D34" s="12" t="s">
        <v>67</v>
      </c>
      <c r="E34" s="5">
        <v>1996</v>
      </c>
      <c r="F34" s="5" t="s">
        <v>68</v>
      </c>
      <c r="G34" s="20">
        <v>0</v>
      </c>
      <c r="I34" s="47" t="s">
        <v>368</v>
      </c>
      <c r="J34" s="56" cm="1">
        <f t="array" ref="J34">COUNTA(_xlfn.UNIQUE(_xlfn._xlws.FILTER(F5:F183,F5:F183&lt;&gt;"")))</f>
        <v>19</v>
      </c>
      <c r="K34" s="50"/>
    </row>
    <row r="35" spans="2:11" ht="15.5" customHeight="1" x14ac:dyDescent="0.35">
      <c r="B35" s="60">
        <f t="shared" si="2"/>
        <v>15</v>
      </c>
      <c r="C35" s="12" t="s">
        <v>69</v>
      </c>
      <c r="D35" s="12" t="s">
        <v>70</v>
      </c>
      <c r="E35" s="5">
        <v>2004</v>
      </c>
      <c r="F35" s="5" t="s">
        <v>71</v>
      </c>
      <c r="G35" s="20">
        <v>0</v>
      </c>
      <c r="I35" s="26" t="s">
        <v>369</v>
      </c>
      <c r="J35" s="57">
        <f>COUNTIFS(B5:B183,"&lt;&gt;",D5:D183,"")-1</f>
        <v>16</v>
      </c>
      <c r="K35" s="51"/>
    </row>
    <row r="36" spans="2:11" ht="15.5" customHeight="1" x14ac:dyDescent="0.35">
      <c r="B36" s="3">
        <v>69</v>
      </c>
      <c r="C36" s="62" t="str" cm="1">
        <f t="array" ref="C36">_xlfn.LET(_xlpm.n,COUNTA(D37:D46),_xlpm.k,SUMPRODUCT(1/COUNTIF(F37:F46,F37:F46)),_xlpm.n&amp;"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10 natjecateljica, 6 klubova     ✔ ostvareno pravo na kategorizaciju</v>
      </c>
      <c r="D36" s="62"/>
      <c r="E36" s="62"/>
      <c r="F36" s="62"/>
      <c r="G36" s="62"/>
      <c r="I36" s="26" t="s">
        <v>370</v>
      </c>
      <c r="J36" s="58">
        <f>J19/J35</f>
        <v>10.125</v>
      </c>
      <c r="K36" s="52"/>
    </row>
    <row r="37" spans="2:11" ht="15.5" customHeight="1" x14ac:dyDescent="0.35">
      <c r="B37" s="60">
        <f t="shared" ref="B37:B46" si="3">IF(D36="",1,B36+1)</f>
        <v>1</v>
      </c>
      <c r="C37" s="12" t="s">
        <v>72</v>
      </c>
      <c r="D37" s="12" t="s">
        <v>73</v>
      </c>
      <c r="E37" s="5">
        <v>1996</v>
      </c>
      <c r="F37" s="5" t="s">
        <v>13</v>
      </c>
      <c r="G37" s="20">
        <v>432.5</v>
      </c>
      <c r="I37" s="32" t="s">
        <v>371</v>
      </c>
      <c r="J37" s="59">
        <f>COUNTIFS(G5:G183,0,D5:D183,"&lt;&gt;")</f>
        <v>44</v>
      </c>
      <c r="K37" s="53"/>
    </row>
    <row r="38" spans="2:11" ht="15.5" customHeight="1" x14ac:dyDescent="0.35">
      <c r="B38" s="60">
        <f t="shared" si="3"/>
        <v>2</v>
      </c>
      <c r="C38" s="12" t="s">
        <v>74</v>
      </c>
      <c r="D38" s="12" t="s">
        <v>75</v>
      </c>
      <c r="E38" s="5">
        <v>1995</v>
      </c>
      <c r="F38" s="5" t="s">
        <v>16</v>
      </c>
      <c r="G38" s="20">
        <v>432.5</v>
      </c>
    </row>
    <row r="39" spans="2:11" ht="15.5" customHeight="1" x14ac:dyDescent="0.35">
      <c r="B39" s="60">
        <f t="shared" si="3"/>
        <v>3</v>
      </c>
      <c r="C39" s="12" t="s">
        <v>17</v>
      </c>
      <c r="D39" s="12" t="s">
        <v>78</v>
      </c>
      <c r="E39" s="5">
        <v>1991</v>
      </c>
      <c r="F39" s="5" t="s">
        <v>46</v>
      </c>
      <c r="G39" s="20">
        <v>410</v>
      </c>
      <c r="I39" s="68" t="s">
        <v>374</v>
      </c>
      <c r="J39" s="69"/>
    </row>
    <row r="40" spans="2:11" ht="15.5" customHeight="1" x14ac:dyDescent="0.35">
      <c r="B40" s="60">
        <f t="shared" si="3"/>
        <v>4</v>
      </c>
      <c r="C40" s="12" t="s">
        <v>79</v>
      </c>
      <c r="D40" s="12" t="s">
        <v>80</v>
      </c>
      <c r="E40" s="5">
        <v>1976</v>
      </c>
      <c r="F40" s="5" t="s">
        <v>25</v>
      </c>
      <c r="G40" s="20">
        <v>365</v>
      </c>
      <c r="I40" s="37" t="s">
        <v>372</v>
      </c>
      <c r="J40" s="38" t="s">
        <v>375</v>
      </c>
    </row>
    <row r="41" spans="2:11" ht="15.5" customHeight="1" x14ac:dyDescent="0.35">
      <c r="B41" s="60">
        <f t="shared" si="3"/>
        <v>5</v>
      </c>
      <c r="C41" s="12" t="s">
        <v>81</v>
      </c>
      <c r="D41" s="12" t="s">
        <v>82</v>
      </c>
      <c r="E41" s="5">
        <v>2000</v>
      </c>
      <c r="F41" s="5" t="s">
        <v>10</v>
      </c>
      <c r="G41" s="20">
        <v>362.5</v>
      </c>
      <c r="I41" s="39" t="str" cm="1">
        <f t="array" ref="I41:I56">_xlfn.LET(_xlpm.r,F4:F65,_xlpm.k,_xlfn.UNIQUE(_xlfn._xlws.FILTER(_xlpm.r,_xlpm.r&lt;&gt;"")),_xlfn.SORTBY(_xlpm.k,COUNTIF(_xlpm.r,_xlpm.k),-1,_xlpm.k,1))</f>
        <v>Gumeni Medvjedići</v>
      </c>
      <c r="J41" s="40" cm="1">
        <f t="array" ref="J41:J56">COUNTIF(F4:F65,_xlfn.ANCHORARRAY(I41))</f>
        <v>10</v>
      </c>
    </row>
    <row r="42" spans="2:11" ht="15.5" customHeight="1" x14ac:dyDescent="0.35">
      <c r="B42" s="60">
        <f t="shared" si="3"/>
        <v>6</v>
      </c>
      <c r="C42" s="12" t="s">
        <v>83</v>
      </c>
      <c r="D42" s="12" t="s">
        <v>84</v>
      </c>
      <c r="E42" s="5">
        <v>1997</v>
      </c>
      <c r="F42" s="5" t="s">
        <v>25</v>
      </c>
      <c r="G42" s="20">
        <v>352.5</v>
      </c>
      <c r="I42" s="41" t="str">
        <v>Štanga</v>
      </c>
      <c r="J42" s="42">
        <v>10</v>
      </c>
    </row>
    <row r="43" spans="2:11" ht="15.5" customHeight="1" x14ac:dyDescent="0.35">
      <c r="B43" s="60">
        <f t="shared" si="3"/>
        <v>7</v>
      </c>
      <c r="C43" s="12" t="s">
        <v>85</v>
      </c>
      <c r="D43" s="12" t="s">
        <v>86</v>
      </c>
      <c r="E43" s="5">
        <v>2006</v>
      </c>
      <c r="F43" s="5" t="s">
        <v>87</v>
      </c>
      <c r="G43" s="20">
        <v>340</v>
      </c>
      <c r="I43" s="41" t="str">
        <v>Galacticos</v>
      </c>
      <c r="J43" s="42">
        <v>6</v>
      </c>
    </row>
    <row r="44" spans="2:11" ht="15.5" customHeight="1" x14ac:dyDescent="0.35">
      <c r="B44" s="60">
        <f t="shared" si="3"/>
        <v>8</v>
      </c>
      <c r="C44" s="12" t="s">
        <v>88</v>
      </c>
      <c r="D44" s="12" t="s">
        <v>89</v>
      </c>
      <c r="E44" s="5">
        <v>2003</v>
      </c>
      <c r="F44" s="5" t="s">
        <v>16</v>
      </c>
      <c r="G44" s="20">
        <v>307.5</v>
      </c>
      <c r="I44" s="41" t="str">
        <v>LWL UP</v>
      </c>
      <c r="J44" s="42">
        <v>5</v>
      </c>
    </row>
    <row r="45" spans="2:11" ht="15.5" customHeight="1" x14ac:dyDescent="0.35">
      <c r="B45" s="60">
        <f t="shared" si="3"/>
        <v>9</v>
      </c>
      <c r="C45" s="12" t="s">
        <v>90</v>
      </c>
      <c r="D45" s="12" t="s">
        <v>91</v>
      </c>
      <c r="E45" s="5">
        <v>1990</v>
      </c>
      <c r="F45" s="5" t="s">
        <v>87</v>
      </c>
      <c r="G45" s="20">
        <v>297.5</v>
      </c>
      <c r="I45" s="41" t="str">
        <v>Bjelowbar</v>
      </c>
      <c r="J45" s="42">
        <v>3</v>
      </c>
    </row>
    <row r="46" spans="2:11" ht="15.5" customHeight="1" x14ac:dyDescent="0.35">
      <c r="B46" s="60">
        <f t="shared" si="3"/>
        <v>10</v>
      </c>
      <c r="C46" s="12" t="s">
        <v>62</v>
      </c>
      <c r="D46" s="12" t="s">
        <v>92</v>
      </c>
      <c r="E46" s="5">
        <v>1988</v>
      </c>
      <c r="F46" s="5" t="s">
        <v>16</v>
      </c>
      <c r="G46" s="20">
        <v>0</v>
      </c>
      <c r="I46" s="41" t="str">
        <v>Dubrovnik</v>
      </c>
      <c r="J46" s="42">
        <v>3</v>
      </c>
    </row>
    <row r="47" spans="2:11" ht="15.5" customHeight="1" x14ac:dyDescent="0.35">
      <c r="B47" s="3">
        <v>76</v>
      </c>
      <c r="C47" s="62" t="str" cm="1">
        <f t="array" ref="C47">_xlfn.LET(_xlpm.n,COUNTA(D48:D57),_xlpm.k,SUMPRODUCT(1/COUNTIF(F48:F57,F48:F57)),_xlpm.n&amp;"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10 natjecateljica, 7 klubova     ✔ ostvareno pravo na kategorizaciju</v>
      </c>
      <c r="D47" s="62"/>
      <c r="E47" s="62"/>
      <c r="F47" s="62"/>
      <c r="G47" s="62"/>
      <c r="I47" s="41" t="str">
        <v>Samo Mišići</v>
      </c>
      <c r="J47" s="42">
        <v>3</v>
      </c>
    </row>
    <row r="48" spans="2:11" ht="15.5" customHeight="1" x14ac:dyDescent="0.35">
      <c r="B48" s="60">
        <f t="shared" ref="B48:B57" si="4">IF(D47="",1,B47+1)</f>
        <v>1</v>
      </c>
      <c r="C48" s="12" t="s">
        <v>20</v>
      </c>
      <c r="D48" s="12" t="s">
        <v>93</v>
      </c>
      <c r="E48" s="5">
        <v>1999</v>
      </c>
      <c r="F48" s="5" t="s">
        <v>68</v>
      </c>
      <c r="G48" s="20">
        <v>455</v>
      </c>
      <c r="I48" s="41" t="str">
        <v>Nabildani Mozak</v>
      </c>
      <c r="J48" s="42">
        <v>2</v>
      </c>
    </row>
    <row r="49" spans="2:10" ht="15.5" customHeight="1" x14ac:dyDescent="0.35">
      <c r="B49" s="61">
        <f t="shared" si="4"/>
        <v>2</v>
      </c>
      <c r="C49" s="13" t="s">
        <v>94</v>
      </c>
      <c r="D49" s="13" t="s">
        <v>95</v>
      </c>
      <c r="E49" s="6">
        <v>2008</v>
      </c>
      <c r="F49" s="6" t="s">
        <v>16</v>
      </c>
      <c r="G49" s="21">
        <v>408</v>
      </c>
      <c r="I49" s="41" t="str">
        <v>Power Crew</v>
      </c>
      <c r="J49" s="42">
        <v>2</v>
      </c>
    </row>
    <row r="50" spans="2:10" ht="15.5" customHeight="1" x14ac:dyDescent="0.35">
      <c r="B50" s="60">
        <f t="shared" si="4"/>
        <v>3</v>
      </c>
      <c r="C50" s="14" t="s">
        <v>28</v>
      </c>
      <c r="D50" s="14" t="s">
        <v>96</v>
      </c>
      <c r="E50" s="7">
        <v>2003</v>
      </c>
      <c r="F50" s="7" t="s">
        <v>25</v>
      </c>
      <c r="G50" s="22">
        <v>407.5</v>
      </c>
      <c r="I50" s="41" t="str">
        <v>Taz</v>
      </c>
      <c r="J50" s="42">
        <v>2</v>
      </c>
    </row>
    <row r="51" spans="2:10" ht="15.5" customHeight="1" x14ac:dyDescent="0.35">
      <c r="B51" s="61">
        <f t="shared" si="4"/>
        <v>4</v>
      </c>
      <c r="C51" s="13" t="s">
        <v>97</v>
      </c>
      <c r="D51" s="13" t="s">
        <v>98</v>
      </c>
      <c r="E51" s="6">
        <v>2004</v>
      </c>
      <c r="F51" s="6" t="s">
        <v>10</v>
      </c>
      <c r="G51" s="21">
        <v>397.5</v>
      </c>
      <c r="I51" s="41" t="str">
        <v>Virovitica</v>
      </c>
      <c r="J51" s="42">
        <v>2</v>
      </c>
    </row>
    <row r="52" spans="2:10" ht="15.5" customHeight="1" x14ac:dyDescent="0.35">
      <c r="B52" s="60">
        <f t="shared" si="4"/>
        <v>5</v>
      </c>
      <c r="C52" s="14" t="s">
        <v>99</v>
      </c>
      <c r="D52" s="14" t="s">
        <v>100</v>
      </c>
      <c r="E52" s="7">
        <v>1993</v>
      </c>
      <c r="F52" s="7" t="s">
        <v>25</v>
      </c>
      <c r="G52" s="22">
        <v>397.5</v>
      </c>
      <c r="I52" s="41" t="str">
        <v>Behemot</v>
      </c>
      <c r="J52" s="42">
        <v>1</v>
      </c>
    </row>
    <row r="53" spans="2:10" ht="15.5" customHeight="1" x14ac:dyDescent="0.35">
      <c r="B53" s="61">
        <f t="shared" si="4"/>
        <v>6</v>
      </c>
      <c r="C53" s="13" t="s">
        <v>101</v>
      </c>
      <c r="D53" s="13" t="s">
        <v>102</v>
      </c>
      <c r="E53" s="6">
        <v>2003</v>
      </c>
      <c r="F53" s="6" t="s">
        <v>381</v>
      </c>
      <c r="G53" s="21">
        <v>325</v>
      </c>
      <c r="I53" s="41" t="str">
        <v>Depth Dominators</v>
      </c>
      <c r="J53" s="42">
        <v>1</v>
      </c>
    </row>
    <row r="54" spans="2:10" ht="15.5" customHeight="1" x14ac:dyDescent="0.35">
      <c r="B54" s="60">
        <f t="shared" si="4"/>
        <v>7</v>
      </c>
      <c r="C54" s="14" t="s">
        <v>55</v>
      </c>
      <c r="D54" s="14" t="s">
        <v>103</v>
      </c>
      <c r="E54" s="7">
        <v>2002</v>
      </c>
      <c r="F54" s="7" t="s">
        <v>46</v>
      </c>
      <c r="G54" s="22">
        <v>312.5</v>
      </c>
      <c r="I54" s="41" t="str">
        <v>Maksimum</v>
      </c>
      <c r="J54" s="42">
        <v>1</v>
      </c>
    </row>
    <row r="55" spans="2:10" ht="15.5" customHeight="1" x14ac:dyDescent="0.35">
      <c r="B55" s="61">
        <f t="shared" si="4"/>
        <v>8</v>
      </c>
      <c r="C55" s="13" t="s">
        <v>104</v>
      </c>
      <c r="D55" s="13" t="s">
        <v>105</v>
      </c>
      <c r="E55" s="6">
        <v>1997</v>
      </c>
      <c r="F55" s="6" t="s">
        <v>16</v>
      </c>
      <c r="G55" s="21">
        <v>310</v>
      </c>
      <c r="I55" s="41" t="str">
        <v>Osijek 031</v>
      </c>
      <c r="J55" s="42">
        <v>1</v>
      </c>
    </row>
    <row r="56" spans="2:10" ht="15.5" customHeight="1" x14ac:dyDescent="0.35">
      <c r="B56" s="60">
        <f t="shared" si="4"/>
        <v>9</v>
      </c>
      <c r="C56" s="14" t="s">
        <v>106</v>
      </c>
      <c r="D56" s="14" t="s">
        <v>107</v>
      </c>
      <c r="E56" s="7">
        <v>2000</v>
      </c>
      <c r="F56" s="7" t="s">
        <v>25</v>
      </c>
      <c r="G56" s="22">
        <v>300</v>
      </c>
      <c r="I56" s="43" t="str">
        <v>Rebel Warrior</v>
      </c>
      <c r="J56" s="44">
        <v>1</v>
      </c>
    </row>
    <row r="57" spans="2:10" ht="15.5" customHeight="1" x14ac:dyDescent="0.35">
      <c r="B57" s="61">
        <f t="shared" si="4"/>
        <v>10</v>
      </c>
      <c r="C57" s="15" t="s">
        <v>62</v>
      </c>
      <c r="D57" s="15" t="s">
        <v>108</v>
      </c>
      <c r="E57" s="8">
        <v>2005</v>
      </c>
      <c r="F57" s="8" t="s">
        <v>34</v>
      </c>
      <c r="G57" s="23">
        <v>0</v>
      </c>
    </row>
    <row r="58" spans="2:10" ht="15.5" customHeight="1" x14ac:dyDescent="0.35">
      <c r="B58" s="3">
        <v>84</v>
      </c>
      <c r="C58" s="62" t="str" cm="1">
        <f t="array" ref="C58">_xlfn.LET(_xlpm.n,COUNTA(D59:D61),_xlpm.k,SUMPRODUCT(1/COUNTIF(F59:F61,F59:F61)),_xlpm.n&amp;"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3 natjecateljice, 2 kluba     ✘ nema prava na kategorizaciju</v>
      </c>
      <c r="D58" s="62"/>
      <c r="E58" s="62"/>
      <c r="F58" s="62"/>
      <c r="G58" s="62"/>
      <c r="I58" s="68" t="s">
        <v>376</v>
      </c>
      <c r="J58" s="69"/>
    </row>
    <row r="59" spans="2:10" ht="15.5" customHeight="1" x14ac:dyDescent="0.35">
      <c r="B59" s="60">
        <f>IF(D58="",1,B58+1)</f>
        <v>1</v>
      </c>
      <c r="C59" s="12" t="s">
        <v>8</v>
      </c>
      <c r="D59" s="12" t="s">
        <v>109</v>
      </c>
      <c r="E59" s="5">
        <v>2002</v>
      </c>
      <c r="F59" s="5" t="s">
        <v>22</v>
      </c>
      <c r="G59" s="20">
        <v>516</v>
      </c>
      <c r="I59" s="37" t="s">
        <v>372</v>
      </c>
      <c r="J59" s="38" t="s">
        <v>351</v>
      </c>
    </row>
    <row r="60" spans="2:10" ht="15.5" customHeight="1" x14ac:dyDescent="0.35">
      <c r="B60" s="61">
        <f>IF(D59="",1,B59+1)</f>
        <v>2</v>
      </c>
      <c r="C60" s="13" t="s">
        <v>110</v>
      </c>
      <c r="D60" s="13" t="s">
        <v>111</v>
      </c>
      <c r="E60" s="6">
        <v>1997</v>
      </c>
      <c r="F60" s="6" t="s">
        <v>25</v>
      </c>
      <c r="G60" s="21">
        <v>0</v>
      </c>
      <c r="I60" s="39" t="str" cm="1">
        <f t="array" ref="I60:I75">_xlfn.LET(_xlpm.r,F66:F183,_xlpm.k,_xlfn.UNIQUE(_xlfn._xlws.FILTER(_xlpm.r,_xlpm.r&lt;&gt;"")),_xlfn.SORTBY(_xlpm.k,COUNTIF(_xlpm.r,_xlpm.k),-1,_xlpm.k,1))</f>
        <v>Štanga</v>
      </c>
      <c r="J60" s="40" cm="1">
        <f t="array" ref="J60:J75">COUNTIF(F66:F183,_xlfn.ANCHORARRAY(I60))</f>
        <v>26</v>
      </c>
    </row>
    <row r="61" spans="2:10" ht="15.5" customHeight="1" x14ac:dyDescent="0.35">
      <c r="B61" s="60">
        <f>IF(D60="",1,B60+1)</f>
        <v>3</v>
      </c>
      <c r="C61" s="16" t="s">
        <v>112</v>
      </c>
      <c r="D61" s="16" t="s">
        <v>113</v>
      </c>
      <c r="E61" s="9">
        <v>1984</v>
      </c>
      <c r="F61" s="9" t="s">
        <v>22</v>
      </c>
      <c r="G61" s="24">
        <v>0</v>
      </c>
      <c r="I61" s="41" t="str">
        <v>Galacticos</v>
      </c>
      <c r="J61" s="42">
        <v>20</v>
      </c>
    </row>
    <row r="62" spans="2:10" ht="15.5" customHeight="1" x14ac:dyDescent="0.35">
      <c r="B62" s="3" t="s">
        <v>114</v>
      </c>
      <c r="C62" s="62" t="str" cm="1">
        <f t="array" ref="C62">_xlfn.LET(_xlpm.n,COUNTA(D63:D65),_xlpm.k,SUMPRODUCT(1/COUNTIF(F63:F65,F63:F65)),_xlpm.n&amp;"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3 natjecateljice, 3 kluba     ✘ nema prava na kategorizaciju</v>
      </c>
      <c r="D62" s="62"/>
      <c r="E62" s="62"/>
      <c r="F62" s="62"/>
      <c r="G62" s="62"/>
      <c r="I62" s="41" t="str">
        <v>Nabildani Mozak</v>
      </c>
      <c r="J62" s="42">
        <v>11</v>
      </c>
    </row>
    <row r="63" spans="2:10" ht="15.5" customHeight="1" x14ac:dyDescent="0.35">
      <c r="B63" s="60">
        <f>IF(D62="",1,B62+1)</f>
        <v>1</v>
      </c>
      <c r="C63" s="12" t="s">
        <v>115</v>
      </c>
      <c r="D63" s="12" t="s">
        <v>116</v>
      </c>
      <c r="E63" s="5">
        <v>1998</v>
      </c>
      <c r="F63" s="5" t="s">
        <v>16</v>
      </c>
      <c r="G63" s="20">
        <v>402.5</v>
      </c>
      <c r="I63" s="41" t="str">
        <v>Gumeni Medvjedići</v>
      </c>
      <c r="J63" s="42">
        <v>10</v>
      </c>
    </row>
    <row r="64" spans="2:10" ht="15.5" customHeight="1" x14ac:dyDescent="0.35">
      <c r="B64" s="61">
        <f>IF(D63="",1,B63+1)</f>
        <v>2</v>
      </c>
      <c r="C64" s="13" t="s">
        <v>117</v>
      </c>
      <c r="D64" s="13" t="s">
        <v>118</v>
      </c>
      <c r="E64" s="6">
        <v>1994</v>
      </c>
      <c r="F64" s="6" t="s">
        <v>119</v>
      </c>
      <c r="G64" s="21">
        <v>392.5</v>
      </c>
      <c r="I64" s="41" t="str">
        <v>Bjelowbar</v>
      </c>
      <c r="J64" s="42">
        <v>9</v>
      </c>
    </row>
    <row r="65" spans="2:10" ht="15.5" customHeight="1" x14ac:dyDescent="0.35">
      <c r="B65" s="60">
        <f>IF(D64="",1,B64+1)</f>
        <v>3</v>
      </c>
      <c r="C65" s="14" t="s">
        <v>120</v>
      </c>
      <c r="D65" s="14" t="s">
        <v>121</v>
      </c>
      <c r="E65" s="7">
        <v>1995</v>
      </c>
      <c r="F65" s="7" t="s">
        <v>25</v>
      </c>
      <c r="G65" s="22">
        <v>365</v>
      </c>
      <c r="I65" s="41" t="str">
        <v>LWL UP</v>
      </c>
      <c r="J65" s="42">
        <v>5</v>
      </c>
    </row>
    <row r="66" spans="2:10" ht="15.5" customHeight="1" x14ac:dyDescent="0.35">
      <c r="B66" s="2" t="s">
        <v>347</v>
      </c>
      <c r="C66" s="10"/>
      <c r="D66" s="10"/>
      <c r="E66" s="2"/>
      <c r="F66" s="2"/>
      <c r="G66" s="2"/>
      <c r="I66" s="41" t="str">
        <v>Osijek 031</v>
      </c>
      <c r="J66" s="42">
        <v>5</v>
      </c>
    </row>
    <row r="67" spans="2:10" ht="15.5" customHeight="1" x14ac:dyDescent="0.35">
      <c r="B67" s="3">
        <v>66</v>
      </c>
      <c r="C67" s="62" t="str" cm="1">
        <f t="array" ref="C67">_xlfn.LET(_xlpm.n,COUNTA(D68:D69),_xlpm.k,SUMPRODUCT(1/COUNTIF(F68:F69,F68:F69)),_xlpm.n&amp;"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2 natjecatelja, 2 kluba     ✘ nema prava na kategorizaciju</v>
      </c>
      <c r="D67" s="62"/>
      <c r="E67" s="62"/>
      <c r="F67" s="62"/>
      <c r="G67" s="62"/>
      <c r="I67" s="41" t="str">
        <v>Taz</v>
      </c>
      <c r="J67" s="42">
        <v>5</v>
      </c>
    </row>
    <row r="68" spans="2:10" ht="15.5" customHeight="1" x14ac:dyDescent="0.35">
      <c r="B68" s="60">
        <f>IF(D67="",1,B67+1)</f>
        <v>1</v>
      </c>
      <c r="C68" s="12" t="s">
        <v>122</v>
      </c>
      <c r="D68" s="12" t="s">
        <v>123</v>
      </c>
      <c r="E68" s="5">
        <v>2009</v>
      </c>
      <c r="F68" s="5" t="s">
        <v>25</v>
      </c>
      <c r="G68" s="20">
        <v>0</v>
      </c>
      <c r="I68" s="41" t="str">
        <v>Bolest</v>
      </c>
      <c r="J68" s="42">
        <v>4</v>
      </c>
    </row>
    <row r="69" spans="2:10" ht="15.5" customHeight="1" x14ac:dyDescent="0.35">
      <c r="B69" s="61">
        <f>IF(D68="",1,B68+1)</f>
        <v>2</v>
      </c>
      <c r="C69" s="15" t="s">
        <v>124</v>
      </c>
      <c r="D69" s="15" t="s">
        <v>125</v>
      </c>
      <c r="E69" s="8">
        <v>1995</v>
      </c>
      <c r="F69" s="8" t="s">
        <v>71</v>
      </c>
      <c r="G69" s="23">
        <v>0</v>
      </c>
      <c r="I69" s="41" t="str">
        <v>Behemot</v>
      </c>
      <c r="J69" s="42">
        <v>3</v>
      </c>
    </row>
    <row r="70" spans="2:10" ht="15.5" customHeight="1" x14ac:dyDescent="0.35">
      <c r="B70" s="3">
        <v>74</v>
      </c>
      <c r="C70" s="62" t="str" cm="1">
        <f t="array" ref="C70">_xlfn.LET(_xlpm.n,COUNTA(D71:D81),_xlpm.k,SUMPRODUCT(1/COUNTIF(F71:F81,F71:F81)),_xlpm.n&amp;"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11 natjecatelja, 7 klubova     ✔ ostvareno pravo na kategorizaciju</v>
      </c>
      <c r="D70" s="62"/>
      <c r="E70" s="62"/>
      <c r="F70" s="62"/>
      <c r="G70" s="62"/>
      <c r="I70" s="41" t="str">
        <v>Virovitica</v>
      </c>
      <c r="J70" s="42">
        <v>3</v>
      </c>
    </row>
    <row r="71" spans="2:10" ht="15.5" customHeight="1" x14ac:dyDescent="0.35">
      <c r="B71" s="60">
        <f t="shared" ref="B71:B81" si="5">IF(D70="",1,B70+1)</f>
        <v>1</v>
      </c>
      <c r="C71" s="12" t="s">
        <v>126</v>
      </c>
      <c r="D71" s="12" t="s">
        <v>127</v>
      </c>
      <c r="E71" s="5">
        <v>2000</v>
      </c>
      <c r="F71" s="5" t="s">
        <v>34</v>
      </c>
      <c r="G71" s="20">
        <v>675</v>
      </c>
      <c r="I71" s="41" t="str">
        <v>Power Crew</v>
      </c>
      <c r="J71" s="42">
        <v>2</v>
      </c>
    </row>
    <row r="72" spans="2:10" ht="15.5" customHeight="1" x14ac:dyDescent="0.35">
      <c r="B72" s="61">
        <f t="shared" si="5"/>
        <v>2</v>
      </c>
      <c r="C72" s="13" t="s">
        <v>128</v>
      </c>
      <c r="D72" s="13" t="s">
        <v>129</v>
      </c>
      <c r="E72" s="6">
        <v>2006</v>
      </c>
      <c r="F72" s="6" t="s">
        <v>22</v>
      </c>
      <c r="G72" s="21">
        <v>600</v>
      </c>
      <c r="I72" s="41" t="str">
        <v>Pozoj</v>
      </c>
      <c r="J72" s="42">
        <v>2</v>
      </c>
    </row>
    <row r="73" spans="2:10" ht="15.5" customHeight="1" x14ac:dyDescent="0.35">
      <c r="B73" s="60">
        <f t="shared" si="5"/>
        <v>3</v>
      </c>
      <c r="C73" s="14" t="s">
        <v>130</v>
      </c>
      <c r="D73" s="14" t="s">
        <v>131</v>
      </c>
      <c r="E73" s="7">
        <v>1999</v>
      </c>
      <c r="F73" s="7" t="s">
        <v>22</v>
      </c>
      <c r="G73" s="22">
        <v>595</v>
      </c>
      <c r="I73" s="41" t="str">
        <v>Šibenik</v>
      </c>
      <c r="J73" s="42">
        <v>2</v>
      </c>
    </row>
    <row r="74" spans="2:10" ht="15.5" customHeight="1" x14ac:dyDescent="0.35">
      <c r="B74" s="61">
        <f t="shared" si="5"/>
        <v>4</v>
      </c>
      <c r="C74" s="13" t="s">
        <v>132</v>
      </c>
      <c r="D74" s="13" t="s">
        <v>133</v>
      </c>
      <c r="E74" s="6">
        <v>2009</v>
      </c>
      <c r="F74" s="6" t="s">
        <v>22</v>
      </c>
      <c r="G74" s="21">
        <v>585</v>
      </c>
      <c r="I74" s="41" t="str">
        <v>Dubrovnik</v>
      </c>
      <c r="J74" s="42">
        <v>1</v>
      </c>
    </row>
    <row r="75" spans="2:10" ht="15.5" customHeight="1" x14ac:dyDescent="0.35">
      <c r="B75" s="60">
        <f t="shared" si="5"/>
        <v>5</v>
      </c>
      <c r="C75" s="14" t="s">
        <v>134</v>
      </c>
      <c r="D75" s="14" t="s">
        <v>135</v>
      </c>
      <c r="E75" s="7">
        <v>2002</v>
      </c>
      <c r="F75" s="7" t="s">
        <v>22</v>
      </c>
      <c r="G75" s="22">
        <v>572.5</v>
      </c>
      <c r="I75" s="43" t="str">
        <v>Samo Mišići</v>
      </c>
      <c r="J75" s="44">
        <v>1</v>
      </c>
    </row>
    <row r="76" spans="2:10" ht="15.5" customHeight="1" x14ac:dyDescent="0.35">
      <c r="B76" s="61">
        <f t="shared" si="5"/>
        <v>6</v>
      </c>
      <c r="C76" s="13" t="s">
        <v>136</v>
      </c>
      <c r="D76" s="13" t="s">
        <v>137</v>
      </c>
      <c r="E76" s="6">
        <v>1998</v>
      </c>
      <c r="F76" s="6" t="s">
        <v>13</v>
      </c>
      <c r="G76" s="21">
        <v>515</v>
      </c>
    </row>
    <row r="77" spans="2:10" ht="15.5" customHeight="1" x14ac:dyDescent="0.35">
      <c r="B77" s="60">
        <f t="shared" si="5"/>
        <v>7</v>
      </c>
      <c r="C77" s="14" t="s">
        <v>138</v>
      </c>
      <c r="D77" s="14" t="s">
        <v>139</v>
      </c>
      <c r="E77" s="7">
        <v>2004</v>
      </c>
      <c r="F77" s="7" t="s">
        <v>25</v>
      </c>
      <c r="G77" s="22">
        <v>492.5</v>
      </c>
    </row>
    <row r="78" spans="2:10" ht="15.5" customHeight="1" x14ac:dyDescent="0.35">
      <c r="B78" s="61">
        <f t="shared" si="5"/>
        <v>8</v>
      </c>
      <c r="C78" s="13" t="s">
        <v>140</v>
      </c>
      <c r="D78" s="13" t="s">
        <v>141</v>
      </c>
      <c r="E78" s="6">
        <v>2009</v>
      </c>
      <c r="F78" s="6" t="s">
        <v>61</v>
      </c>
      <c r="G78" s="21">
        <v>452.5</v>
      </c>
    </row>
    <row r="79" spans="2:10" ht="15.5" customHeight="1" x14ac:dyDescent="0.35">
      <c r="B79" s="60">
        <f t="shared" si="5"/>
        <v>9</v>
      </c>
      <c r="C79" s="14" t="s">
        <v>142</v>
      </c>
      <c r="D79" s="14" t="s">
        <v>143</v>
      </c>
      <c r="E79" s="7">
        <v>1995</v>
      </c>
      <c r="F79" s="7" t="s">
        <v>68</v>
      </c>
      <c r="G79" s="22">
        <v>342.5</v>
      </c>
    </row>
    <row r="80" spans="2:10" ht="15.5" customHeight="1" x14ac:dyDescent="0.35">
      <c r="B80" s="61">
        <f t="shared" si="5"/>
        <v>10</v>
      </c>
      <c r="C80" s="13" t="s">
        <v>144</v>
      </c>
      <c r="D80" s="13" t="s">
        <v>145</v>
      </c>
      <c r="E80" s="6">
        <v>2006</v>
      </c>
      <c r="F80" s="6" t="s">
        <v>146</v>
      </c>
      <c r="G80" s="21">
        <v>0</v>
      </c>
    </row>
    <row r="81" spans="2:7" ht="15.5" customHeight="1" x14ac:dyDescent="0.35">
      <c r="B81" s="60">
        <f t="shared" si="5"/>
        <v>11</v>
      </c>
      <c r="C81" s="16" t="s">
        <v>147</v>
      </c>
      <c r="D81" s="16" t="s">
        <v>148</v>
      </c>
      <c r="E81" s="9">
        <v>1963</v>
      </c>
      <c r="F81" s="9" t="s">
        <v>22</v>
      </c>
      <c r="G81" s="24">
        <v>0</v>
      </c>
    </row>
    <row r="82" spans="2:7" ht="15.5" customHeight="1" x14ac:dyDescent="0.35">
      <c r="B82" s="3">
        <v>83</v>
      </c>
      <c r="C82" s="62" t="str" cm="1">
        <f t="array" ref="C82">_xlfn.LET(_xlpm.n,COUNTA(D83:D106),_xlpm.k,SUMPRODUCT(1/COUNTIF(F83:F106,F83:F106)),_xlpm.n&amp;"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24 natjecatelja, 11 klubova     ✔ ostvareno pravo na kategorizaciju</v>
      </c>
      <c r="D82" s="62"/>
      <c r="E82" s="62"/>
      <c r="F82" s="62"/>
      <c r="G82" s="62"/>
    </row>
    <row r="83" spans="2:7" ht="15.5" customHeight="1" x14ac:dyDescent="0.35">
      <c r="B83" s="60">
        <f t="shared" ref="B83:B106" si="6">IF(D82="",1,B82+1)</f>
        <v>1</v>
      </c>
      <c r="C83" s="12" t="s">
        <v>134</v>
      </c>
      <c r="D83" s="12" t="s">
        <v>149</v>
      </c>
      <c r="E83" s="5">
        <v>2006</v>
      </c>
      <c r="F83" s="5" t="s">
        <v>46</v>
      </c>
      <c r="G83" s="20">
        <v>702.5</v>
      </c>
    </row>
    <row r="84" spans="2:7" ht="15.5" customHeight="1" x14ac:dyDescent="0.35">
      <c r="B84" s="61">
        <f t="shared" si="6"/>
        <v>2</v>
      </c>
      <c r="C84" s="13" t="s">
        <v>134</v>
      </c>
      <c r="D84" s="13" t="s">
        <v>150</v>
      </c>
      <c r="E84" s="6">
        <v>2004</v>
      </c>
      <c r="F84" s="6" t="s">
        <v>71</v>
      </c>
      <c r="G84" s="21">
        <v>702.5</v>
      </c>
    </row>
    <row r="85" spans="2:7" ht="15.5" customHeight="1" x14ac:dyDescent="0.35">
      <c r="B85" s="60">
        <f t="shared" si="6"/>
        <v>3</v>
      </c>
      <c r="C85" s="14" t="s">
        <v>151</v>
      </c>
      <c r="D85" s="14" t="s">
        <v>152</v>
      </c>
      <c r="E85" s="7">
        <v>1992</v>
      </c>
      <c r="F85" s="7" t="s">
        <v>13</v>
      </c>
      <c r="G85" s="22">
        <v>698</v>
      </c>
    </row>
    <row r="86" spans="2:7" ht="15.5" customHeight="1" x14ac:dyDescent="0.35">
      <c r="B86" s="61">
        <f t="shared" si="6"/>
        <v>4</v>
      </c>
      <c r="C86" s="13" t="s">
        <v>153</v>
      </c>
      <c r="D86" s="13" t="s">
        <v>154</v>
      </c>
      <c r="E86" s="6">
        <v>2000</v>
      </c>
      <c r="F86" s="6" t="s">
        <v>22</v>
      </c>
      <c r="G86" s="21">
        <v>687.5</v>
      </c>
    </row>
    <row r="87" spans="2:7" ht="15.5" customHeight="1" x14ac:dyDescent="0.35">
      <c r="B87" s="60">
        <f t="shared" si="6"/>
        <v>5</v>
      </c>
      <c r="C87" s="14" t="s">
        <v>155</v>
      </c>
      <c r="D87" s="14" t="s">
        <v>156</v>
      </c>
      <c r="E87" s="7">
        <v>2003</v>
      </c>
      <c r="F87" s="7" t="s">
        <v>16</v>
      </c>
      <c r="G87" s="22">
        <v>664.5</v>
      </c>
    </row>
    <row r="88" spans="2:7" ht="15.5" customHeight="1" x14ac:dyDescent="0.35">
      <c r="B88" s="61">
        <f t="shared" si="6"/>
        <v>6</v>
      </c>
      <c r="C88" s="13" t="s">
        <v>157</v>
      </c>
      <c r="D88" s="13" t="s">
        <v>158</v>
      </c>
      <c r="E88" s="6">
        <v>1988</v>
      </c>
      <c r="F88" s="6" t="s">
        <v>25</v>
      </c>
      <c r="G88" s="21">
        <v>647.5</v>
      </c>
    </row>
    <row r="89" spans="2:7" ht="15.5" customHeight="1" x14ac:dyDescent="0.35">
      <c r="B89" s="60">
        <f t="shared" si="6"/>
        <v>7</v>
      </c>
      <c r="C89" s="14" t="s">
        <v>159</v>
      </c>
      <c r="D89" s="14" t="s">
        <v>160</v>
      </c>
      <c r="E89" s="7">
        <v>1999</v>
      </c>
      <c r="F89" s="7" t="s">
        <v>46</v>
      </c>
      <c r="G89" s="22">
        <v>645</v>
      </c>
    </row>
    <row r="90" spans="2:7" ht="15.5" customHeight="1" x14ac:dyDescent="0.35">
      <c r="B90" s="61">
        <f t="shared" si="6"/>
        <v>8</v>
      </c>
      <c r="C90" s="13" t="s">
        <v>161</v>
      </c>
      <c r="D90" s="13" t="s">
        <v>162</v>
      </c>
      <c r="E90" s="6">
        <v>2001</v>
      </c>
      <c r="F90" s="6" t="s">
        <v>22</v>
      </c>
      <c r="G90" s="21">
        <v>567.5</v>
      </c>
    </row>
    <row r="91" spans="2:7" ht="15.5" customHeight="1" x14ac:dyDescent="0.35">
      <c r="B91" s="60">
        <f t="shared" si="6"/>
        <v>9</v>
      </c>
      <c r="C91" s="14" t="s">
        <v>163</v>
      </c>
      <c r="D91" s="14" t="s">
        <v>164</v>
      </c>
      <c r="E91" s="7">
        <v>1997</v>
      </c>
      <c r="F91" s="7" t="s">
        <v>25</v>
      </c>
      <c r="G91" s="22">
        <v>567.5</v>
      </c>
    </row>
    <row r="92" spans="2:7" ht="15.5" customHeight="1" x14ac:dyDescent="0.35">
      <c r="B92" s="61">
        <f t="shared" si="6"/>
        <v>10</v>
      </c>
      <c r="C92" s="13" t="s">
        <v>165</v>
      </c>
      <c r="D92" s="13" t="s">
        <v>166</v>
      </c>
      <c r="E92" s="6">
        <v>1998</v>
      </c>
      <c r="F92" s="6" t="s">
        <v>167</v>
      </c>
      <c r="G92" s="21">
        <v>557.5</v>
      </c>
    </row>
    <row r="93" spans="2:7" ht="15.5" customHeight="1" x14ac:dyDescent="0.35">
      <c r="B93" s="60">
        <f t="shared" si="6"/>
        <v>11</v>
      </c>
      <c r="C93" s="14" t="s">
        <v>168</v>
      </c>
      <c r="D93" s="14" t="s">
        <v>70</v>
      </c>
      <c r="E93" s="7">
        <v>1996</v>
      </c>
      <c r="F93" s="7" t="s">
        <v>10</v>
      </c>
      <c r="G93" s="22">
        <v>555</v>
      </c>
    </row>
    <row r="94" spans="2:7" ht="15.5" customHeight="1" x14ac:dyDescent="0.35">
      <c r="B94" s="61">
        <f t="shared" si="6"/>
        <v>12</v>
      </c>
      <c r="C94" s="13" t="s">
        <v>136</v>
      </c>
      <c r="D94" s="13" t="s">
        <v>169</v>
      </c>
      <c r="E94" s="6">
        <v>1996</v>
      </c>
      <c r="F94" s="6" t="s">
        <v>57</v>
      </c>
      <c r="G94" s="21">
        <v>550</v>
      </c>
    </row>
    <row r="95" spans="2:7" ht="15.5" customHeight="1" x14ac:dyDescent="0.35">
      <c r="B95" s="60">
        <f t="shared" si="6"/>
        <v>13</v>
      </c>
      <c r="C95" s="14" t="s">
        <v>170</v>
      </c>
      <c r="D95" s="14" t="s">
        <v>171</v>
      </c>
      <c r="E95" s="7">
        <v>1994</v>
      </c>
      <c r="F95" s="7" t="s">
        <v>25</v>
      </c>
      <c r="G95" s="22">
        <v>545</v>
      </c>
    </row>
    <row r="96" spans="2:7" ht="15.5" customHeight="1" x14ac:dyDescent="0.35">
      <c r="B96" s="61">
        <f t="shared" si="6"/>
        <v>14</v>
      </c>
      <c r="C96" s="13" t="s">
        <v>172</v>
      </c>
      <c r="D96" s="13" t="s">
        <v>173</v>
      </c>
      <c r="E96" s="6">
        <v>1999</v>
      </c>
      <c r="F96" s="6" t="s">
        <v>87</v>
      </c>
      <c r="G96" s="21">
        <v>525</v>
      </c>
    </row>
    <row r="97" spans="2:7" ht="15.5" customHeight="1" x14ac:dyDescent="0.35">
      <c r="B97" s="60">
        <f t="shared" si="6"/>
        <v>15</v>
      </c>
      <c r="C97" s="14" t="s">
        <v>174</v>
      </c>
      <c r="D97" s="14" t="s">
        <v>175</v>
      </c>
      <c r="E97" s="7">
        <v>2006</v>
      </c>
      <c r="F97" s="7" t="s">
        <v>22</v>
      </c>
      <c r="G97" s="22">
        <v>520</v>
      </c>
    </row>
    <row r="98" spans="2:7" ht="15.5" customHeight="1" x14ac:dyDescent="0.35">
      <c r="B98" s="61">
        <f t="shared" si="6"/>
        <v>16</v>
      </c>
      <c r="C98" s="13" t="s">
        <v>176</v>
      </c>
      <c r="D98" s="13" t="s">
        <v>177</v>
      </c>
      <c r="E98" s="6">
        <v>2008</v>
      </c>
      <c r="F98" s="6" t="s">
        <v>57</v>
      </c>
      <c r="G98" s="21">
        <v>477.5</v>
      </c>
    </row>
    <row r="99" spans="2:7" ht="15.5" customHeight="1" x14ac:dyDescent="0.35">
      <c r="B99" s="60">
        <f t="shared" si="6"/>
        <v>17</v>
      </c>
      <c r="C99" s="14" t="s">
        <v>178</v>
      </c>
      <c r="D99" s="14" t="s">
        <v>179</v>
      </c>
      <c r="E99" s="7">
        <v>2009</v>
      </c>
      <c r="F99" s="7" t="s">
        <v>68</v>
      </c>
      <c r="G99" s="22">
        <v>465</v>
      </c>
    </row>
    <row r="100" spans="2:7" ht="15.5" customHeight="1" x14ac:dyDescent="0.35">
      <c r="B100" s="61">
        <f t="shared" si="6"/>
        <v>18</v>
      </c>
      <c r="C100" s="13" t="s">
        <v>180</v>
      </c>
      <c r="D100" s="13" t="s">
        <v>181</v>
      </c>
      <c r="E100" s="6">
        <v>2002</v>
      </c>
      <c r="F100" s="6" t="s">
        <v>25</v>
      </c>
      <c r="G100" s="21">
        <v>420</v>
      </c>
    </row>
    <row r="101" spans="2:7" ht="15.5" customHeight="1" x14ac:dyDescent="0.35">
      <c r="B101" s="60">
        <f t="shared" si="6"/>
        <v>19</v>
      </c>
      <c r="C101" s="14" t="s">
        <v>182</v>
      </c>
      <c r="D101" s="14" t="s">
        <v>183</v>
      </c>
      <c r="E101" s="7">
        <v>2005</v>
      </c>
      <c r="F101" s="7" t="s">
        <v>25</v>
      </c>
      <c r="G101" s="22">
        <v>0</v>
      </c>
    </row>
    <row r="102" spans="2:7" ht="15.5" customHeight="1" x14ac:dyDescent="0.35">
      <c r="B102" s="61">
        <f t="shared" si="6"/>
        <v>20</v>
      </c>
      <c r="C102" s="13" t="s">
        <v>184</v>
      </c>
      <c r="D102" s="13" t="s">
        <v>185</v>
      </c>
      <c r="E102" s="6">
        <v>1995</v>
      </c>
      <c r="F102" s="6" t="s">
        <v>46</v>
      </c>
      <c r="G102" s="21">
        <v>0</v>
      </c>
    </row>
    <row r="103" spans="2:7" ht="15.5" customHeight="1" x14ac:dyDescent="0.35">
      <c r="B103" s="60">
        <f t="shared" si="6"/>
        <v>21</v>
      </c>
      <c r="C103" s="14" t="s">
        <v>188</v>
      </c>
      <c r="D103" s="14" t="s">
        <v>189</v>
      </c>
      <c r="E103" s="7">
        <v>2009</v>
      </c>
      <c r="F103" s="7" t="s">
        <v>57</v>
      </c>
      <c r="G103" s="22">
        <v>0</v>
      </c>
    </row>
    <row r="104" spans="2:7" ht="15.5" customHeight="1" x14ac:dyDescent="0.35">
      <c r="B104" s="61">
        <f t="shared" si="6"/>
        <v>22</v>
      </c>
      <c r="C104" s="13" t="s">
        <v>186</v>
      </c>
      <c r="D104" s="13" t="s">
        <v>187</v>
      </c>
      <c r="E104" s="6">
        <v>2000</v>
      </c>
      <c r="F104" s="6" t="s">
        <v>16</v>
      </c>
      <c r="G104" s="21">
        <v>0</v>
      </c>
    </row>
    <row r="105" spans="2:7" ht="15.5" customHeight="1" x14ac:dyDescent="0.35">
      <c r="B105" s="60">
        <f t="shared" si="6"/>
        <v>23</v>
      </c>
      <c r="C105" s="14" t="s">
        <v>190</v>
      </c>
      <c r="D105" s="14" t="s">
        <v>191</v>
      </c>
      <c r="E105" s="7">
        <v>1999</v>
      </c>
      <c r="F105" s="7" t="s">
        <v>25</v>
      </c>
      <c r="G105" s="22">
        <v>0</v>
      </c>
    </row>
    <row r="106" spans="2:7" ht="15.5" customHeight="1" x14ac:dyDescent="0.35">
      <c r="B106" s="61">
        <f t="shared" si="6"/>
        <v>24</v>
      </c>
      <c r="C106" s="15" t="s">
        <v>192</v>
      </c>
      <c r="D106" s="15" t="s">
        <v>193</v>
      </c>
      <c r="E106" s="8">
        <v>1999</v>
      </c>
      <c r="F106" s="8" t="s">
        <v>57</v>
      </c>
      <c r="G106" s="23">
        <v>0</v>
      </c>
    </row>
    <row r="107" spans="2:7" ht="15.5" customHeight="1" x14ac:dyDescent="0.35">
      <c r="B107" s="3">
        <v>93</v>
      </c>
      <c r="C107" s="62" t="str" cm="1">
        <f t="array" ref="C107">_xlfn.LET(_xlpm.n,COUNTA(D108:D133),_xlpm.k,SUMPRODUCT(1/COUNTIF(F108:F133,F108:F133)),_xlpm.n&amp;"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26 natjecatelja, 9 klubova     ✔ ostvareno pravo na kategorizaciju</v>
      </c>
      <c r="D107" s="62"/>
      <c r="E107" s="62"/>
      <c r="F107" s="62"/>
      <c r="G107" s="62"/>
    </row>
    <row r="108" spans="2:7" ht="15.5" customHeight="1" x14ac:dyDescent="0.35">
      <c r="B108" s="60">
        <f t="shared" ref="B108:B133" si="7">IF(D107="",1,B107+1)</f>
        <v>1</v>
      </c>
      <c r="C108" s="12" t="s">
        <v>194</v>
      </c>
      <c r="D108" s="12" t="s">
        <v>195</v>
      </c>
      <c r="E108" s="5">
        <v>1999</v>
      </c>
      <c r="F108" s="5" t="s">
        <v>16</v>
      </c>
      <c r="G108" s="20">
        <v>780</v>
      </c>
    </row>
    <row r="109" spans="2:7" ht="15.5" customHeight="1" x14ac:dyDescent="0.35">
      <c r="B109" s="61">
        <f t="shared" si="7"/>
        <v>2</v>
      </c>
      <c r="C109" s="13" t="s">
        <v>196</v>
      </c>
      <c r="D109" s="13" t="s">
        <v>197</v>
      </c>
      <c r="E109" s="6">
        <v>2000</v>
      </c>
      <c r="F109" s="6" t="s">
        <v>10</v>
      </c>
      <c r="G109" s="21">
        <v>773</v>
      </c>
    </row>
    <row r="110" spans="2:7" ht="15.5" customHeight="1" x14ac:dyDescent="0.35">
      <c r="B110" s="60">
        <f t="shared" si="7"/>
        <v>3</v>
      </c>
      <c r="C110" s="14" t="s">
        <v>136</v>
      </c>
      <c r="D110" s="14" t="s">
        <v>198</v>
      </c>
      <c r="E110" s="7">
        <v>2002</v>
      </c>
      <c r="F110" s="7" t="s">
        <v>25</v>
      </c>
      <c r="G110" s="22">
        <v>762.5</v>
      </c>
    </row>
    <row r="111" spans="2:7" ht="15.5" customHeight="1" x14ac:dyDescent="0.35">
      <c r="B111" s="61">
        <f t="shared" si="7"/>
        <v>4</v>
      </c>
      <c r="C111" s="13" t="s">
        <v>155</v>
      </c>
      <c r="D111" s="13" t="s">
        <v>199</v>
      </c>
      <c r="E111" s="6">
        <v>2002</v>
      </c>
      <c r="F111" s="6" t="s">
        <v>22</v>
      </c>
      <c r="G111" s="21">
        <v>715</v>
      </c>
    </row>
    <row r="112" spans="2:7" ht="15.5" customHeight="1" x14ac:dyDescent="0.35">
      <c r="B112" s="60">
        <f t="shared" si="7"/>
        <v>5</v>
      </c>
      <c r="C112" s="14" t="s">
        <v>200</v>
      </c>
      <c r="D112" s="14" t="s">
        <v>201</v>
      </c>
      <c r="E112" s="7">
        <v>2006</v>
      </c>
      <c r="F112" s="7" t="s">
        <v>22</v>
      </c>
      <c r="G112" s="22">
        <v>695</v>
      </c>
    </row>
    <row r="113" spans="2:7" ht="15.5" customHeight="1" x14ac:dyDescent="0.35">
      <c r="B113" s="61">
        <f t="shared" si="7"/>
        <v>6</v>
      </c>
      <c r="C113" s="13" t="s">
        <v>202</v>
      </c>
      <c r="D113" s="13" t="s">
        <v>203</v>
      </c>
      <c r="E113" s="6">
        <v>2003</v>
      </c>
      <c r="F113" s="6" t="s">
        <v>10</v>
      </c>
      <c r="G113" s="21">
        <v>622.5</v>
      </c>
    </row>
    <row r="114" spans="2:7" ht="15.5" customHeight="1" x14ac:dyDescent="0.35">
      <c r="B114" s="60">
        <f t="shared" si="7"/>
        <v>7</v>
      </c>
      <c r="C114" s="14" t="s">
        <v>134</v>
      </c>
      <c r="D114" s="14" t="s">
        <v>204</v>
      </c>
      <c r="E114" s="7">
        <v>2000</v>
      </c>
      <c r="F114" s="7" t="s">
        <v>25</v>
      </c>
      <c r="G114" s="22">
        <v>620</v>
      </c>
    </row>
    <row r="115" spans="2:7" ht="15.5" customHeight="1" x14ac:dyDescent="0.35">
      <c r="B115" s="61">
        <f t="shared" si="7"/>
        <v>8</v>
      </c>
      <c r="C115" s="13" t="s">
        <v>205</v>
      </c>
      <c r="D115" s="13" t="s">
        <v>206</v>
      </c>
      <c r="E115" s="6">
        <v>2005</v>
      </c>
      <c r="F115" s="6" t="s">
        <v>57</v>
      </c>
      <c r="G115" s="21">
        <v>612.5</v>
      </c>
    </row>
    <row r="116" spans="2:7" ht="15.5" customHeight="1" x14ac:dyDescent="0.35">
      <c r="B116" s="60">
        <f t="shared" si="7"/>
        <v>9</v>
      </c>
      <c r="C116" s="14" t="s">
        <v>159</v>
      </c>
      <c r="D116" s="14" t="s">
        <v>207</v>
      </c>
      <c r="E116" s="7">
        <v>1999</v>
      </c>
      <c r="F116" s="7" t="s">
        <v>25</v>
      </c>
      <c r="G116" s="22">
        <v>612.5</v>
      </c>
    </row>
    <row r="117" spans="2:7" ht="15.5" customHeight="1" x14ac:dyDescent="0.35">
      <c r="B117" s="61">
        <f t="shared" si="7"/>
        <v>10</v>
      </c>
      <c r="C117" s="13" t="s">
        <v>205</v>
      </c>
      <c r="D117" s="13" t="s">
        <v>208</v>
      </c>
      <c r="E117" s="6">
        <v>2003</v>
      </c>
      <c r="F117" s="6" t="s">
        <v>22</v>
      </c>
      <c r="G117" s="21">
        <v>607.5</v>
      </c>
    </row>
    <row r="118" spans="2:7" ht="15.5" customHeight="1" x14ac:dyDescent="0.35">
      <c r="B118" s="60">
        <f t="shared" si="7"/>
        <v>11</v>
      </c>
      <c r="C118" s="14" t="s">
        <v>209</v>
      </c>
      <c r="D118" s="14" t="s">
        <v>210</v>
      </c>
      <c r="E118" s="7">
        <v>2004</v>
      </c>
      <c r="F118" s="7" t="s">
        <v>57</v>
      </c>
      <c r="G118" s="22">
        <v>602.5</v>
      </c>
    </row>
    <row r="119" spans="2:7" ht="15.5" customHeight="1" x14ac:dyDescent="0.35">
      <c r="B119" s="61">
        <f t="shared" si="7"/>
        <v>12</v>
      </c>
      <c r="C119" s="13" t="s">
        <v>211</v>
      </c>
      <c r="D119" s="13" t="s">
        <v>212</v>
      </c>
      <c r="E119" s="6">
        <v>2009</v>
      </c>
      <c r="F119" s="6" t="s">
        <v>22</v>
      </c>
      <c r="G119" s="21">
        <v>585</v>
      </c>
    </row>
    <row r="120" spans="2:7" ht="15.5" customHeight="1" x14ac:dyDescent="0.35">
      <c r="B120" s="60">
        <f t="shared" si="7"/>
        <v>13</v>
      </c>
      <c r="C120" s="14" t="s">
        <v>180</v>
      </c>
      <c r="D120" s="14" t="s">
        <v>213</v>
      </c>
      <c r="E120" s="7">
        <v>1997</v>
      </c>
      <c r="F120" s="7" t="s">
        <v>10</v>
      </c>
      <c r="G120" s="22">
        <v>560</v>
      </c>
    </row>
    <row r="121" spans="2:7" ht="15.5" customHeight="1" x14ac:dyDescent="0.35">
      <c r="B121" s="61">
        <f t="shared" si="7"/>
        <v>14</v>
      </c>
      <c r="C121" s="13" t="s">
        <v>214</v>
      </c>
      <c r="D121" s="13" t="s">
        <v>215</v>
      </c>
      <c r="E121" s="6">
        <v>1990</v>
      </c>
      <c r="F121" s="6" t="s">
        <v>25</v>
      </c>
      <c r="G121" s="21">
        <v>517.5</v>
      </c>
    </row>
    <row r="122" spans="2:7" ht="15.5" customHeight="1" x14ac:dyDescent="0.35">
      <c r="B122" s="60">
        <f t="shared" si="7"/>
        <v>15</v>
      </c>
      <c r="C122" s="14" t="s">
        <v>136</v>
      </c>
      <c r="D122" s="14" t="s">
        <v>216</v>
      </c>
      <c r="E122" s="7">
        <v>2005</v>
      </c>
      <c r="F122" s="7" t="s">
        <v>68</v>
      </c>
      <c r="G122" s="22">
        <v>490</v>
      </c>
    </row>
    <row r="123" spans="2:7" ht="15.5" customHeight="1" x14ac:dyDescent="0.35">
      <c r="B123" s="61">
        <f t="shared" si="7"/>
        <v>16</v>
      </c>
      <c r="C123" s="13" t="s">
        <v>190</v>
      </c>
      <c r="D123" s="13" t="s">
        <v>217</v>
      </c>
      <c r="E123" s="6">
        <v>2009</v>
      </c>
      <c r="F123" s="6" t="s">
        <v>22</v>
      </c>
      <c r="G123" s="21">
        <v>482.5</v>
      </c>
    </row>
    <row r="124" spans="2:7" ht="15.5" customHeight="1" x14ac:dyDescent="0.35">
      <c r="B124" s="60">
        <f t="shared" si="7"/>
        <v>17</v>
      </c>
      <c r="C124" s="14" t="s">
        <v>134</v>
      </c>
      <c r="D124" s="14" t="s">
        <v>218</v>
      </c>
      <c r="E124" s="7">
        <v>2001</v>
      </c>
      <c r="F124" s="7" t="s">
        <v>57</v>
      </c>
      <c r="G124" s="22">
        <v>392.5</v>
      </c>
    </row>
    <row r="125" spans="2:7" ht="15.5" customHeight="1" x14ac:dyDescent="0.35">
      <c r="B125" s="61">
        <f t="shared" si="7"/>
        <v>18</v>
      </c>
      <c r="C125" s="13" t="s">
        <v>170</v>
      </c>
      <c r="D125" s="13" t="s">
        <v>219</v>
      </c>
      <c r="E125" s="6">
        <v>2001</v>
      </c>
      <c r="F125" s="6" t="s">
        <v>25</v>
      </c>
      <c r="G125" s="21">
        <v>0</v>
      </c>
    </row>
    <row r="126" spans="2:7" ht="15.5" customHeight="1" x14ac:dyDescent="0.35">
      <c r="B126" s="60">
        <f t="shared" si="7"/>
        <v>19</v>
      </c>
      <c r="C126" s="14" t="s">
        <v>214</v>
      </c>
      <c r="D126" s="14" t="s">
        <v>220</v>
      </c>
      <c r="E126" s="7">
        <v>2001</v>
      </c>
      <c r="F126" s="7" t="s">
        <v>25</v>
      </c>
      <c r="G126" s="22">
        <v>0</v>
      </c>
    </row>
    <row r="127" spans="2:7" ht="15.5" customHeight="1" x14ac:dyDescent="0.35">
      <c r="B127" s="61">
        <f t="shared" si="7"/>
        <v>20</v>
      </c>
      <c r="C127" s="13" t="s">
        <v>190</v>
      </c>
      <c r="D127" s="13" t="s">
        <v>221</v>
      </c>
      <c r="E127" s="6">
        <v>1996</v>
      </c>
      <c r="F127" s="6" t="s">
        <v>71</v>
      </c>
      <c r="G127" s="21">
        <v>0</v>
      </c>
    </row>
    <row r="128" spans="2:7" ht="15.5" customHeight="1" x14ac:dyDescent="0.35">
      <c r="B128" s="60">
        <f t="shared" si="7"/>
        <v>21</v>
      </c>
      <c r="C128" s="14" t="s">
        <v>222</v>
      </c>
      <c r="D128" s="14" t="s">
        <v>223</v>
      </c>
      <c r="E128" s="7">
        <v>2003</v>
      </c>
      <c r="F128" s="7" t="s">
        <v>13</v>
      </c>
      <c r="G128" s="22">
        <v>0</v>
      </c>
    </row>
    <row r="129" spans="2:7" ht="15.5" customHeight="1" x14ac:dyDescent="0.35">
      <c r="B129" s="61">
        <f t="shared" si="7"/>
        <v>22</v>
      </c>
      <c r="C129" s="13" t="s">
        <v>153</v>
      </c>
      <c r="D129" s="13" t="s">
        <v>224</v>
      </c>
      <c r="E129" s="6">
        <v>2007</v>
      </c>
      <c r="F129" s="6" t="s">
        <v>22</v>
      </c>
      <c r="G129" s="21">
        <v>0</v>
      </c>
    </row>
    <row r="130" spans="2:7" ht="15.5" customHeight="1" x14ac:dyDescent="0.35">
      <c r="B130" s="60">
        <f t="shared" si="7"/>
        <v>23</v>
      </c>
      <c r="C130" s="14" t="s">
        <v>134</v>
      </c>
      <c r="D130" s="14" t="s">
        <v>225</v>
      </c>
      <c r="E130" s="7">
        <v>2001</v>
      </c>
      <c r="F130" s="7" t="s">
        <v>61</v>
      </c>
      <c r="G130" s="22">
        <v>0</v>
      </c>
    </row>
    <row r="131" spans="2:7" ht="15.5" customHeight="1" x14ac:dyDescent="0.35">
      <c r="B131" s="61">
        <f t="shared" si="7"/>
        <v>24</v>
      </c>
      <c r="C131" s="13" t="s">
        <v>153</v>
      </c>
      <c r="D131" s="13" t="s">
        <v>226</v>
      </c>
      <c r="E131" s="6">
        <v>1987</v>
      </c>
      <c r="F131" s="6" t="s">
        <v>25</v>
      </c>
      <c r="G131" s="21">
        <v>0</v>
      </c>
    </row>
    <row r="132" spans="2:7" ht="15.5" customHeight="1" x14ac:dyDescent="0.35">
      <c r="B132" s="60">
        <f t="shared" si="7"/>
        <v>25</v>
      </c>
      <c r="C132" s="14" t="s">
        <v>144</v>
      </c>
      <c r="D132" s="14" t="s">
        <v>193</v>
      </c>
      <c r="E132" s="7">
        <v>1996</v>
      </c>
      <c r="F132" s="7" t="s">
        <v>57</v>
      </c>
      <c r="G132" s="22">
        <v>0</v>
      </c>
    </row>
    <row r="133" spans="2:7" ht="15.5" customHeight="1" x14ac:dyDescent="0.35">
      <c r="B133" s="61">
        <f t="shared" si="7"/>
        <v>26</v>
      </c>
      <c r="C133" s="15" t="s">
        <v>227</v>
      </c>
      <c r="D133" s="15" t="s">
        <v>228</v>
      </c>
      <c r="E133" s="8">
        <v>2000</v>
      </c>
      <c r="F133" s="8" t="s">
        <v>25</v>
      </c>
      <c r="G133" s="23">
        <v>0</v>
      </c>
    </row>
    <row r="134" spans="2:7" ht="15.5" customHeight="1" x14ac:dyDescent="0.35">
      <c r="B134" s="3">
        <v>105</v>
      </c>
      <c r="C134" s="62" t="str" cm="1">
        <f t="array" ref="C134">_xlfn.LET(_xlpm.n,COUNTA(D135:D159),_xlpm.k,SUMPRODUCT(1/COUNTIF(F135:F159,F135:F159)),_xlpm.n&amp;"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25 natjecatelja, 10 klubova     ✔ ostvareno pravo na kategorizaciju</v>
      </c>
      <c r="D134" s="62"/>
      <c r="E134" s="62"/>
      <c r="F134" s="62"/>
      <c r="G134" s="62"/>
    </row>
    <row r="135" spans="2:7" ht="15.5" customHeight="1" x14ac:dyDescent="0.35">
      <c r="B135" s="60">
        <f t="shared" ref="B135:B159" si="8">IF(D134="",1,B134+1)</f>
        <v>1</v>
      </c>
      <c r="C135" s="12" t="s">
        <v>229</v>
      </c>
      <c r="D135" s="12" t="s">
        <v>230</v>
      </c>
      <c r="E135" s="5">
        <v>1996</v>
      </c>
      <c r="F135" s="5" t="s">
        <v>46</v>
      </c>
      <c r="G135" s="20">
        <v>797.5</v>
      </c>
    </row>
    <row r="136" spans="2:7" ht="15.5" customHeight="1" x14ac:dyDescent="0.35">
      <c r="B136" s="61">
        <f t="shared" si="8"/>
        <v>2</v>
      </c>
      <c r="C136" s="13" t="s">
        <v>214</v>
      </c>
      <c r="D136" s="13" t="s">
        <v>231</v>
      </c>
      <c r="E136" s="6">
        <v>1999</v>
      </c>
      <c r="F136" s="6" t="s">
        <v>25</v>
      </c>
      <c r="G136" s="21">
        <v>780</v>
      </c>
    </row>
    <row r="137" spans="2:7" ht="15.5" customHeight="1" x14ac:dyDescent="0.35">
      <c r="B137" s="60">
        <f t="shared" si="8"/>
        <v>3</v>
      </c>
      <c r="C137" s="14" t="s">
        <v>144</v>
      </c>
      <c r="D137" s="14" t="s">
        <v>232</v>
      </c>
      <c r="E137" s="7">
        <v>2004</v>
      </c>
      <c r="F137" s="7" t="s">
        <v>22</v>
      </c>
      <c r="G137" s="22">
        <v>742.5</v>
      </c>
    </row>
    <row r="138" spans="2:7" ht="15.5" customHeight="1" x14ac:dyDescent="0.35">
      <c r="B138" s="61">
        <f t="shared" si="8"/>
        <v>4</v>
      </c>
      <c r="C138" s="13" t="s">
        <v>170</v>
      </c>
      <c r="D138" s="13" t="s">
        <v>148</v>
      </c>
      <c r="E138" s="6">
        <v>2000</v>
      </c>
      <c r="F138" s="6" t="s">
        <v>22</v>
      </c>
      <c r="G138" s="21">
        <v>725</v>
      </c>
    </row>
    <row r="139" spans="2:7" ht="15.5" customHeight="1" x14ac:dyDescent="0.35">
      <c r="B139" s="60">
        <f t="shared" si="8"/>
        <v>5</v>
      </c>
      <c r="C139" s="14" t="s">
        <v>233</v>
      </c>
      <c r="D139" s="14" t="s">
        <v>234</v>
      </c>
      <c r="E139" s="7">
        <v>1998</v>
      </c>
      <c r="F139" s="7" t="s">
        <v>25</v>
      </c>
      <c r="G139" s="22">
        <v>702.5</v>
      </c>
    </row>
    <row r="140" spans="2:7" ht="15.5" customHeight="1" x14ac:dyDescent="0.35">
      <c r="B140" s="61">
        <f t="shared" si="8"/>
        <v>6</v>
      </c>
      <c r="C140" s="13" t="s">
        <v>235</v>
      </c>
      <c r="D140" s="13" t="s">
        <v>236</v>
      </c>
      <c r="E140" s="6">
        <v>1997</v>
      </c>
      <c r="F140" s="6" t="s">
        <v>16</v>
      </c>
      <c r="G140" s="21">
        <v>610</v>
      </c>
    </row>
    <row r="141" spans="2:7" ht="15.5" customHeight="1" x14ac:dyDescent="0.35">
      <c r="B141" s="60">
        <f t="shared" si="8"/>
        <v>7</v>
      </c>
      <c r="C141" s="14" t="s">
        <v>153</v>
      </c>
      <c r="D141" s="14" t="s">
        <v>237</v>
      </c>
      <c r="E141" s="7">
        <v>2001</v>
      </c>
      <c r="F141" s="7" t="s">
        <v>25</v>
      </c>
      <c r="G141" s="22">
        <v>607.5</v>
      </c>
    </row>
    <row r="142" spans="2:7" ht="15.5" customHeight="1" x14ac:dyDescent="0.35">
      <c r="B142" s="61">
        <f t="shared" si="8"/>
        <v>8</v>
      </c>
      <c r="C142" s="13" t="s">
        <v>238</v>
      </c>
      <c r="D142" s="13" t="s">
        <v>239</v>
      </c>
      <c r="E142" s="6">
        <v>1998</v>
      </c>
      <c r="F142" s="6" t="s">
        <v>167</v>
      </c>
      <c r="G142" s="21">
        <v>607.5</v>
      </c>
    </row>
    <row r="143" spans="2:7" ht="15.5" customHeight="1" x14ac:dyDescent="0.35">
      <c r="B143" s="60">
        <f t="shared" si="8"/>
        <v>9</v>
      </c>
      <c r="C143" s="14" t="s">
        <v>170</v>
      </c>
      <c r="D143" s="14" t="s">
        <v>240</v>
      </c>
      <c r="E143" s="7">
        <v>2002</v>
      </c>
      <c r="F143" s="7" t="s">
        <v>25</v>
      </c>
      <c r="G143" s="22">
        <v>607.5</v>
      </c>
    </row>
    <row r="144" spans="2:7" ht="15.5" customHeight="1" x14ac:dyDescent="0.35">
      <c r="B144" s="61">
        <f t="shared" si="8"/>
        <v>10</v>
      </c>
      <c r="C144" s="13" t="s">
        <v>241</v>
      </c>
      <c r="D144" s="13" t="s">
        <v>242</v>
      </c>
      <c r="E144" s="6">
        <v>2001</v>
      </c>
      <c r="F144" s="6" t="s">
        <v>25</v>
      </c>
      <c r="G144" s="21">
        <v>572.5</v>
      </c>
    </row>
    <row r="145" spans="2:7" ht="15.5" customHeight="1" x14ac:dyDescent="0.35">
      <c r="B145" s="60">
        <f t="shared" si="8"/>
        <v>11</v>
      </c>
      <c r="C145" s="14" t="s">
        <v>188</v>
      </c>
      <c r="D145" s="14" t="s">
        <v>243</v>
      </c>
      <c r="E145" s="7">
        <v>1997</v>
      </c>
      <c r="F145" s="7" t="s">
        <v>16</v>
      </c>
      <c r="G145" s="22">
        <v>555</v>
      </c>
    </row>
    <row r="146" spans="2:7" ht="15.5" customHeight="1" x14ac:dyDescent="0.35">
      <c r="B146" s="61">
        <f t="shared" si="8"/>
        <v>12</v>
      </c>
      <c r="C146" s="13" t="s">
        <v>244</v>
      </c>
      <c r="D146" s="13" t="s">
        <v>245</v>
      </c>
      <c r="E146" s="6">
        <v>1997</v>
      </c>
      <c r="F146" s="6" t="s">
        <v>25</v>
      </c>
      <c r="G146" s="21">
        <v>522.5</v>
      </c>
    </row>
    <row r="147" spans="2:7" ht="15.5" customHeight="1" x14ac:dyDescent="0.35">
      <c r="B147" s="60">
        <f t="shared" si="8"/>
        <v>13</v>
      </c>
      <c r="C147" s="14" t="s">
        <v>144</v>
      </c>
      <c r="D147" s="14" t="s">
        <v>246</v>
      </c>
      <c r="E147" s="7">
        <v>2000</v>
      </c>
      <c r="F147" s="7" t="s">
        <v>25</v>
      </c>
      <c r="G147" s="22">
        <v>475</v>
      </c>
    </row>
    <row r="148" spans="2:7" ht="15.5" customHeight="1" x14ac:dyDescent="0.35">
      <c r="B148" s="61">
        <f t="shared" si="8"/>
        <v>14</v>
      </c>
      <c r="C148" s="13" t="s">
        <v>200</v>
      </c>
      <c r="D148" s="13" t="s">
        <v>247</v>
      </c>
      <c r="E148" s="6">
        <v>1975</v>
      </c>
      <c r="F148" s="6" t="s">
        <v>13</v>
      </c>
      <c r="G148" s="21">
        <v>340</v>
      </c>
    </row>
    <row r="149" spans="2:7" ht="15.5" customHeight="1" x14ac:dyDescent="0.35">
      <c r="B149" s="60">
        <f t="shared" si="8"/>
        <v>15</v>
      </c>
      <c r="C149" s="14" t="s">
        <v>248</v>
      </c>
      <c r="D149" s="14" t="s">
        <v>249</v>
      </c>
      <c r="E149" s="7">
        <v>1989</v>
      </c>
      <c r="F149" s="7" t="s">
        <v>250</v>
      </c>
      <c r="G149" s="22">
        <v>0</v>
      </c>
    </row>
    <row r="150" spans="2:7" ht="15.5" customHeight="1" x14ac:dyDescent="0.35">
      <c r="B150" s="61">
        <f t="shared" si="8"/>
        <v>16</v>
      </c>
      <c r="C150" s="13" t="s">
        <v>251</v>
      </c>
      <c r="D150" s="13" t="s">
        <v>249</v>
      </c>
      <c r="E150" s="6">
        <v>1989</v>
      </c>
      <c r="F150" s="6" t="s">
        <v>57</v>
      </c>
      <c r="G150" s="21">
        <v>0</v>
      </c>
    </row>
    <row r="151" spans="2:7" ht="15.5" customHeight="1" x14ac:dyDescent="0.35">
      <c r="B151" s="60">
        <f t="shared" si="8"/>
        <v>17</v>
      </c>
      <c r="C151" s="14" t="s">
        <v>241</v>
      </c>
      <c r="D151" s="14" t="s">
        <v>261</v>
      </c>
      <c r="E151" s="7">
        <v>1999</v>
      </c>
      <c r="F151" s="7" t="s">
        <v>71</v>
      </c>
      <c r="G151" s="22">
        <v>0</v>
      </c>
    </row>
    <row r="152" spans="2:7" ht="15.5" customHeight="1" x14ac:dyDescent="0.35">
      <c r="B152" s="61">
        <f t="shared" si="8"/>
        <v>18</v>
      </c>
      <c r="C152" s="13" t="s">
        <v>252</v>
      </c>
      <c r="D152" s="13" t="s">
        <v>253</v>
      </c>
      <c r="E152" s="6">
        <v>1999</v>
      </c>
      <c r="F152" s="6" t="s">
        <v>22</v>
      </c>
      <c r="G152" s="21">
        <v>0</v>
      </c>
    </row>
    <row r="153" spans="2:7" ht="15.5" customHeight="1" x14ac:dyDescent="0.35">
      <c r="B153" s="60">
        <f t="shared" si="8"/>
        <v>19</v>
      </c>
      <c r="C153" s="14" t="s">
        <v>254</v>
      </c>
      <c r="D153" s="14" t="s">
        <v>145</v>
      </c>
      <c r="E153" s="7">
        <v>2000</v>
      </c>
      <c r="F153" s="7" t="s">
        <v>71</v>
      </c>
      <c r="G153" s="22">
        <v>0</v>
      </c>
    </row>
    <row r="154" spans="2:7" ht="15.5" customHeight="1" x14ac:dyDescent="0.35">
      <c r="B154" s="61">
        <f t="shared" si="8"/>
        <v>20</v>
      </c>
      <c r="C154" s="13" t="s">
        <v>153</v>
      </c>
      <c r="D154" s="13" t="s">
        <v>255</v>
      </c>
      <c r="E154" s="6">
        <v>2004</v>
      </c>
      <c r="F154" s="6" t="s">
        <v>10</v>
      </c>
      <c r="G154" s="21">
        <v>0</v>
      </c>
    </row>
    <row r="155" spans="2:7" ht="15.5" customHeight="1" x14ac:dyDescent="0.35">
      <c r="B155" s="60">
        <f t="shared" si="8"/>
        <v>21</v>
      </c>
      <c r="C155" s="14" t="s">
        <v>170</v>
      </c>
      <c r="D155" s="14" t="s">
        <v>256</v>
      </c>
      <c r="E155" s="7">
        <v>2001</v>
      </c>
      <c r="F155" s="7" t="s">
        <v>46</v>
      </c>
      <c r="G155" s="22">
        <v>0</v>
      </c>
    </row>
    <row r="156" spans="2:7" ht="15.5" customHeight="1" x14ac:dyDescent="0.35">
      <c r="B156" s="61">
        <f t="shared" si="8"/>
        <v>22</v>
      </c>
      <c r="C156" s="13" t="s">
        <v>257</v>
      </c>
      <c r="D156" s="13" t="s">
        <v>258</v>
      </c>
      <c r="E156" s="6">
        <v>2005</v>
      </c>
      <c r="F156" s="6" t="s">
        <v>25</v>
      </c>
      <c r="G156" s="21">
        <v>0</v>
      </c>
    </row>
    <row r="157" spans="2:7" ht="15.5" customHeight="1" x14ac:dyDescent="0.35">
      <c r="B157" s="60">
        <f t="shared" si="8"/>
        <v>23</v>
      </c>
      <c r="C157" s="14" t="s">
        <v>200</v>
      </c>
      <c r="D157" s="14" t="s">
        <v>259</v>
      </c>
      <c r="E157" s="7">
        <v>1985</v>
      </c>
      <c r="F157" s="7" t="s">
        <v>16</v>
      </c>
      <c r="G157" s="22">
        <v>0</v>
      </c>
    </row>
    <row r="158" spans="2:7" ht="15.5" customHeight="1" x14ac:dyDescent="0.35">
      <c r="B158" s="61">
        <f t="shared" si="8"/>
        <v>24</v>
      </c>
      <c r="C158" s="13" t="s">
        <v>233</v>
      </c>
      <c r="D158" s="13" t="s">
        <v>260</v>
      </c>
      <c r="E158" s="6">
        <v>2003</v>
      </c>
      <c r="F158" s="6" t="s">
        <v>16</v>
      </c>
      <c r="G158" s="21">
        <v>0</v>
      </c>
    </row>
    <row r="159" spans="2:7" ht="15.5" customHeight="1" x14ac:dyDescent="0.35">
      <c r="B159" s="60">
        <f t="shared" si="8"/>
        <v>25</v>
      </c>
      <c r="C159" s="16" t="s">
        <v>238</v>
      </c>
      <c r="D159" s="16" t="s">
        <v>262</v>
      </c>
      <c r="E159" s="9">
        <v>2000</v>
      </c>
      <c r="F159" s="9" t="s">
        <v>167</v>
      </c>
      <c r="G159" s="24">
        <v>0</v>
      </c>
    </row>
    <row r="160" spans="2:7" ht="15.5" customHeight="1" x14ac:dyDescent="0.35">
      <c r="B160" s="3">
        <v>120</v>
      </c>
      <c r="C160" s="62" t="str" cm="1">
        <f t="array" ref="C160">_xlfn.LET(_xlpm.n,COUNTA(D161:D174),_xlpm.k,SUMPRODUCT(1/COUNTIF(F161:F174,F161:F174)),_xlpm.n&amp;"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14 natjecatelja, 9 klubova     ✔ ostvareno pravo na kategorizaciju</v>
      </c>
      <c r="D160" s="62"/>
      <c r="E160" s="62"/>
      <c r="F160" s="62"/>
      <c r="G160" s="62"/>
    </row>
    <row r="161" spans="2:7" ht="15.5" customHeight="1" x14ac:dyDescent="0.35">
      <c r="B161" s="60">
        <f t="shared" ref="B161:B174" si="9">IF(D160="",1,B160+1)</f>
        <v>1</v>
      </c>
      <c r="C161" s="12" t="s">
        <v>263</v>
      </c>
      <c r="D161" s="12" t="s">
        <v>264</v>
      </c>
      <c r="E161" s="5">
        <v>1983</v>
      </c>
      <c r="F161" s="5" t="s">
        <v>61</v>
      </c>
      <c r="G161" s="20">
        <v>821</v>
      </c>
    </row>
    <row r="162" spans="2:7" ht="15.5" customHeight="1" x14ac:dyDescent="0.35">
      <c r="B162" s="61">
        <f t="shared" si="9"/>
        <v>2</v>
      </c>
      <c r="C162" s="13" t="s">
        <v>265</v>
      </c>
      <c r="D162" s="13" t="s">
        <v>266</v>
      </c>
      <c r="E162" s="6">
        <v>1997</v>
      </c>
      <c r="F162" s="6" t="s">
        <v>16</v>
      </c>
      <c r="G162" s="21">
        <v>782.5</v>
      </c>
    </row>
    <row r="163" spans="2:7" ht="15.5" customHeight="1" x14ac:dyDescent="0.35">
      <c r="B163" s="60">
        <f t="shared" si="9"/>
        <v>3</v>
      </c>
      <c r="C163" s="14" t="s">
        <v>134</v>
      </c>
      <c r="D163" s="14" t="s">
        <v>267</v>
      </c>
      <c r="E163" s="7">
        <v>2003</v>
      </c>
      <c r="F163" s="7" t="s">
        <v>16</v>
      </c>
      <c r="G163" s="22">
        <v>767.5</v>
      </c>
    </row>
    <row r="164" spans="2:7" ht="15.5" customHeight="1" x14ac:dyDescent="0.35">
      <c r="B164" s="61">
        <f t="shared" si="9"/>
        <v>4</v>
      </c>
      <c r="C164" s="13" t="s">
        <v>233</v>
      </c>
      <c r="D164" s="13" t="s">
        <v>268</v>
      </c>
      <c r="E164" s="6">
        <v>2000</v>
      </c>
      <c r="F164" s="6" t="s">
        <v>22</v>
      </c>
      <c r="G164" s="21">
        <v>752.5</v>
      </c>
    </row>
    <row r="165" spans="2:7" ht="15.5" customHeight="1" x14ac:dyDescent="0.35">
      <c r="B165" s="60">
        <f t="shared" si="9"/>
        <v>5</v>
      </c>
      <c r="C165" s="14" t="s">
        <v>241</v>
      </c>
      <c r="D165" s="14" t="s">
        <v>269</v>
      </c>
      <c r="E165" s="7">
        <v>1997</v>
      </c>
      <c r="F165" s="7" t="s">
        <v>46</v>
      </c>
      <c r="G165" s="22">
        <v>625</v>
      </c>
    </row>
    <row r="166" spans="2:7" ht="15.5" customHeight="1" x14ac:dyDescent="0.35">
      <c r="B166" s="61">
        <f t="shared" si="9"/>
        <v>6</v>
      </c>
      <c r="C166" s="13" t="s">
        <v>257</v>
      </c>
      <c r="D166" s="13" t="s">
        <v>270</v>
      </c>
      <c r="E166" s="6">
        <v>2006</v>
      </c>
      <c r="F166" s="6" t="s">
        <v>22</v>
      </c>
      <c r="G166" s="21">
        <v>612.5</v>
      </c>
    </row>
    <row r="167" spans="2:7" ht="15.5" customHeight="1" x14ac:dyDescent="0.35">
      <c r="B167" s="60">
        <f t="shared" si="9"/>
        <v>7</v>
      </c>
      <c r="C167" s="14" t="s">
        <v>271</v>
      </c>
      <c r="D167" s="14" t="s">
        <v>272</v>
      </c>
      <c r="E167" s="7">
        <v>1996</v>
      </c>
      <c r="F167" s="7" t="s">
        <v>57</v>
      </c>
      <c r="G167" s="22">
        <v>600</v>
      </c>
    </row>
    <row r="168" spans="2:7" ht="15.5" customHeight="1" x14ac:dyDescent="0.35">
      <c r="B168" s="61">
        <f t="shared" si="9"/>
        <v>8</v>
      </c>
      <c r="C168" s="13" t="s">
        <v>273</v>
      </c>
      <c r="D168" s="13" t="s">
        <v>274</v>
      </c>
      <c r="E168" s="6">
        <v>1974</v>
      </c>
      <c r="F168" s="6" t="s">
        <v>146</v>
      </c>
      <c r="G168" s="21">
        <v>592</v>
      </c>
    </row>
    <row r="169" spans="2:7" ht="15.5" customHeight="1" x14ac:dyDescent="0.35">
      <c r="B169" s="60">
        <f t="shared" si="9"/>
        <v>9</v>
      </c>
      <c r="C169" s="14" t="s">
        <v>238</v>
      </c>
      <c r="D169" s="14" t="s">
        <v>275</v>
      </c>
      <c r="E169" s="7">
        <v>2002</v>
      </c>
      <c r="F169" s="7" t="s">
        <v>46</v>
      </c>
      <c r="G169" s="22">
        <v>575</v>
      </c>
    </row>
    <row r="170" spans="2:7" ht="15.5" customHeight="1" x14ac:dyDescent="0.35">
      <c r="B170" s="61">
        <f t="shared" si="9"/>
        <v>10</v>
      </c>
      <c r="C170" s="13" t="s">
        <v>214</v>
      </c>
      <c r="D170" s="13" t="s">
        <v>276</v>
      </c>
      <c r="E170" s="6">
        <v>1996</v>
      </c>
      <c r="F170" s="6" t="s">
        <v>19</v>
      </c>
      <c r="G170" s="21">
        <v>562.5</v>
      </c>
    </row>
    <row r="171" spans="2:7" ht="15.5" customHeight="1" x14ac:dyDescent="0.35">
      <c r="B171" s="60">
        <f t="shared" si="9"/>
        <v>11</v>
      </c>
      <c r="C171" s="14" t="s">
        <v>277</v>
      </c>
      <c r="D171" s="14" t="s">
        <v>278</v>
      </c>
      <c r="E171" s="7">
        <v>1996</v>
      </c>
      <c r="F171" s="7" t="s">
        <v>25</v>
      </c>
      <c r="G171" s="22">
        <v>427.5</v>
      </c>
    </row>
    <row r="172" spans="2:7" ht="15.5" customHeight="1" x14ac:dyDescent="0.35">
      <c r="B172" s="61">
        <f t="shared" si="9"/>
        <v>12</v>
      </c>
      <c r="C172" s="13" t="s">
        <v>281</v>
      </c>
      <c r="D172" s="13" t="s">
        <v>282</v>
      </c>
      <c r="E172" s="6">
        <v>1984</v>
      </c>
      <c r="F172" s="6" t="s">
        <v>250</v>
      </c>
      <c r="G172" s="21">
        <v>0</v>
      </c>
    </row>
    <row r="173" spans="2:7" ht="15.5" customHeight="1" x14ac:dyDescent="0.35">
      <c r="B173" s="60">
        <f t="shared" si="9"/>
        <v>13</v>
      </c>
      <c r="C173" s="14" t="s">
        <v>283</v>
      </c>
      <c r="D173" s="14" t="s">
        <v>266</v>
      </c>
      <c r="E173" s="7">
        <v>2005</v>
      </c>
      <c r="F173" s="7" t="s">
        <v>22</v>
      </c>
      <c r="G173" s="22">
        <v>0</v>
      </c>
    </row>
    <row r="174" spans="2:7" ht="15.5" customHeight="1" x14ac:dyDescent="0.35">
      <c r="B174" s="61">
        <f t="shared" si="9"/>
        <v>14</v>
      </c>
      <c r="C174" s="15" t="s">
        <v>279</v>
      </c>
      <c r="D174" s="15" t="s">
        <v>280</v>
      </c>
      <c r="E174" s="8">
        <v>1997</v>
      </c>
      <c r="F174" s="8" t="s">
        <v>57</v>
      </c>
      <c r="G174" s="23">
        <v>0</v>
      </c>
    </row>
    <row r="175" spans="2:7" ht="15.5" customHeight="1" x14ac:dyDescent="0.35">
      <c r="B175" s="3" t="s">
        <v>284</v>
      </c>
      <c r="C175" s="62" t="str" cm="1">
        <f t="array" ref="C175">_xlfn.LET(_xlpm.n,COUNTA(D176:D181),_xlpm.k,SUMPRODUCT(1/COUNTIF(F176:F181,F176:F181)),_xlpm.n&amp;"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6 natjecatelja, 5 klubova     ✘ nema prava na kategorizaciju</v>
      </c>
      <c r="D175" s="62"/>
      <c r="E175" s="62"/>
      <c r="F175" s="62"/>
      <c r="G175" s="62"/>
    </row>
    <row r="176" spans="2:7" ht="15.5" customHeight="1" x14ac:dyDescent="0.35">
      <c r="B176" s="60">
        <f t="shared" ref="B176:B181" si="10">IF(D175="",1,B175+1)</f>
        <v>1</v>
      </c>
      <c r="C176" s="12" t="s">
        <v>248</v>
      </c>
      <c r="D176" s="12" t="s">
        <v>285</v>
      </c>
      <c r="E176" s="5">
        <v>1997</v>
      </c>
      <c r="F176" s="5" t="s">
        <v>16</v>
      </c>
      <c r="G176" s="20">
        <v>750</v>
      </c>
    </row>
    <row r="177" spans="2:7" ht="15.5" customHeight="1" x14ac:dyDescent="0.35">
      <c r="B177" s="61">
        <f t="shared" si="10"/>
        <v>2</v>
      </c>
      <c r="C177" s="13" t="s">
        <v>180</v>
      </c>
      <c r="D177" s="13" t="s">
        <v>286</v>
      </c>
      <c r="E177" s="6">
        <v>1995</v>
      </c>
      <c r="F177" s="6" t="s">
        <v>46</v>
      </c>
      <c r="G177" s="21">
        <v>732.5</v>
      </c>
    </row>
    <row r="178" spans="2:7" ht="15.5" customHeight="1" x14ac:dyDescent="0.35">
      <c r="B178" s="60">
        <f t="shared" si="10"/>
        <v>3</v>
      </c>
      <c r="C178" s="14" t="s">
        <v>287</v>
      </c>
      <c r="D178" s="14" t="s">
        <v>288</v>
      </c>
      <c r="E178" s="7">
        <v>1998</v>
      </c>
      <c r="F178" s="7" t="s">
        <v>13</v>
      </c>
      <c r="G178" s="22">
        <v>642.5</v>
      </c>
    </row>
    <row r="179" spans="2:7" ht="15.5" customHeight="1" x14ac:dyDescent="0.35">
      <c r="B179" s="61">
        <f t="shared" si="10"/>
        <v>4</v>
      </c>
      <c r="C179" s="13" t="s">
        <v>289</v>
      </c>
      <c r="D179" s="13" t="s">
        <v>70</v>
      </c>
      <c r="E179" s="6">
        <v>1997</v>
      </c>
      <c r="F179" s="6" t="s">
        <v>46</v>
      </c>
      <c r="G179" s="21">
        <v>642.5</v>
      </c>
    </row>
    <row r="180" spans="2:7" ht="15.5" customHeight="1" x14ac:dyDescent="0.35">
      <c r="B180" s="60">
        <f t="shared" si="10"/>
        <v>5</v>
      </c>
      <c r="C180" s="14" t="s">
        <v>161</v>
      </c>
      <c r="D180" s="14" t="s">
        <v>290</v>
      </c>
      <c r="E180" s="7">
        <v>2007</v>
      </c>
      <c r="F180" s="7" t="s">
        <v>167</v>
      </c>
      <c r="G180" s="22">
        <v>637.5</v>
      </c>
    </row>
    <row r="181" spans="2:7" ht="15.5" customHeight="1" x14ac:dyDescent="0.35">
      <c r="B181" s="61">
        <f t="shared" si="10"/>
        <v>6</v>
      </c>
      <c r="C181" s="15" t="s">
        <v>178</v>
      </c>
      <c r="D181" s="15" t="s">
        <v>291</v>
      </c>
      <c r="E181" s="8">
        <v>1993</v>
      </c>
      <c r="F181" s="8" t="s">
        <v>25</v>
      </c>
      <c r="G181" s="23">
        <v>0</v>
      </c>
    </row>
    <row r="182" spans="2:7" ht="15.5" customHeight="1" x14ac:dyDescent="0.35">
      <c r="B182" s="3" t="s">
        <v>346</v>
      </c>
      <c r="C182" s="65" t="str" cm="1">
        <f t="array" ref="C182">_xlfn.LET(_xlpm.n,COUNTA(D183:D183),_xlpm.k,SUMPRODUCT(1/COUNTIF(F183:F183,F183:F183)),_xlpm.n&amp;"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 natjecatelj, 1 klub     ✘ nema prava na kategorizaciju</v>
      </c>
      <c r="D182" s="65"/>
      <c r="E182" s="65"/>
      <c r="F182" s="65"/>
      <c r="G182" s="65"/>
    </row>
    <row r="183" spans="2:7" ht="15.5" customHeight="1" x14ac:dyDescent="0.35">
      <c r="B183" s="60">
        <f>IF(D182="",1,B182+1)</f>
        <v>1</v>
      </c>
      <c r="C183" s="14" t="s">
        <v>142</v>
      </c>
      <c r="D183" s="14" t="s">
        <v>292</v>
      </c>
      <c r="E183" s="7">
        <v>1991</v>
      </c>
      <c r="F183" s="7" t="s">
        <v>87</v>
      </c>
      <c r="G183" s="22">
        <v>0</v>
      </c>
    </row>
    <row r="184" spans="2:7" ht="15.5" customHeight="1" x14ac:dyDescent="0.35"/>
    <row r="185" spans="2:7" ht="13.5" customHeight="1" x14ac:dyDescent="0.35"/>
    <row r="186" spans="2:7" ht="13.5" hidden="1" customHeight="1" x14ac:dyDescent="0.35"/>
    <row r="187" spans="2:7" ht="13.5" hidden="1" customHeight="1" x14ac:dyDescent="0.35"/>
    <row r="188" spans="2:7" ht="13.5" hidden="1" customHeight="1" x14ac:dyDescent="0.35"/>
    <row r="189" spans="2:7" ht="13.5" hidden="1" customHeight="1" x14ac:dyDescent="0.35"/>
    <row r="190" spans="2:7" ht="13.5" hidden="1" customHeight="1" x14ac:dyDescent="0.35"/>
    <row r="191" spans="2:7" ht="13.5" hidden="1" customHeight="1" x14ac:dyDescent="0.35"/>
    <row r="192" spans="2:7" ht="13.5" hidden="1" customHeight="1" x14ac:dyDescent="0.35"/>
    <row r="193" ht="13.5" hidden="1" customHeight="1" x14ac:dyDescent="0.35"/>
    <row r="194" ht="13.5" hidden="1" customHeight="1" x14ac:dyDescent="0.35"/>
    <row r="196" ht="13.5" hidden="1" customHeight="1" x14ac:dyDescent="0.35"/>
    <row r="197" ht="13.5" hidden="1" customHeight="1" x14ac:dyDescent="0.35"/>
    <row r="198" ht="13.5" hidden="1" customHeight="1" x14ac:dyDescent="0.35"/>
    <row r="199" ht="13.5" hidden="1" customHeight="1" x14ac:dyDescent="0.35"/>
    <row r="200" ht="13.5" hidden="1" customHeight="1" x14ac:dyDescent="0.35"/>
    <row r="201" ht="13.5" hidden="1" customHeight="1" x14ac:dyDescent="0.35"/>
    <row r="202" ht="13.5" hidden="1" customHeight="1" x14ac:dyDescent="0.35"/>
    <row r="203" ht="13.5" hidden="1" customHeight="1" x14ac:dyDescent="0.35"/>
    <row r="204" ht="13.5" hidden="1" customHeight="1" x14ac:dyDescent="0.35"/>
    <row r="205" ht="13.5" hidden="1" customHeight="1" x14ac:dyDescent="0.35"/>
    <row r="206" ht="13.5" hidden="1" customHeight="1" x14ac:dyDescent="0.35"/>
    <row r="207" ht="13.5" hidden="1" customHeight="1" x14ac:dyDescent="0.35"/>
    <row r="208" ht="13.5" hidden="1" customHeight="1" x14ac:dyDescent="0.35"/>
    <row r="209" ht="13.5" hidden="1" customHeight="1" x14ac:dyDescent="0.35"/>
    <row r="210" ht="13.5" hidden="1" customHeight="1" x14ac:dyDescent="0.35"/>
    <row r="211" ht="13.5" hidden="1" customHeight="1" x14ac:dyDescent="0.35"/>
    <row r="212" ht="13.5" hidden="1" customHeight="1" x14ac:dyDescent="0.35"/>
    <row r="213" ht="13.5" hidden="1" customHeight="1" x14ac:dyDescent="0.35"/>
    <row r="214" ht="13.5" hidden="1" customHeight="1" x14ac:dyDescent="0.35"/>
    <row r="215" ht="13.5" hidden="1" customHeight="1" x14ac:dyDescent="0.35"/>
    <row r="216" ht="13.5" hidden="1" customHeight="1" x14ac:dyDescent="0.35"/>
    <row r="217" ht="13.5" hidden="1" customHeight="1" x14ac:dyDescent="0.35"/>
    <row r="218" ht="13.5" hidden="1" customHeight="1" x14ac:dyDescent="0.35"/>
    <row r="219" ht="13.5" hidden="1" customHeight="1" x14ac:dyDescent="0.35"/>
    <row r="220" ht="13.5" hidden="1" customHeight="1" x14ac:dyDescent="0.35"/>
    <row r="221" ht="13.5" hidden="1" customHeight="1" x14ac:dyDescent="0.35"/>
    <row r="222" ht="13.5" hidden="1" customHeight="1" x14ac:dyDescent="0.35"/>
    <row r="223" ht="13.5" hidden="1" customHeight="1" x14ac:dyDescent="0.35"/>
    <row r="224" ht="13.5" hidden="1" customHeight="1" x14ac:dyDescent="0.35"/>
    <row r="225" ht="13.5" hidden="1" customHeight="1" x14ac:dyDescent="0.35"/>
    <row r="226" ht="13.5" hidden="1" customHeight="1" x14ac:dyDescent="0.35"/>
    <row r="227" ht="13.5" hidden="1" customHeight="1" x14ac:dyDescent="0.35"/>
    <row r="228" ht="13.5" hidden="1" customHeight="1" x14ac:dyDescent="0.35"/>
    <row r="229" ht="13.5" hidden="1" customHeight="1" x14ac:dyDescent="0.35"/>
    <row r="230" ht="13.5" hidden="1" customHeight="1" x14ac:dyDescent="0.35"/>
    <row r="231" ht="13.5" hidden="1" customHeight="1" x14ac:dyDescent="0.35"/>
    <row r="232" ht="13.5" hidden="1" customHeight="1" x14ac:dyDescent="0.35"/>
    <row r="233" ht="13.5" hidden="1" customHeight="1" x14ac:dyDescent="0.35"/>
    <row r="234" ht="13.5" hidden="1" customHeight="1" x14ac:dyDescent="0.35"/>
    <row r="235" ht="13.5" hidden="1" customHeight="1" x14ac:dyDescent="0.35"/>
    <row r="236" ht="13.5" hidden="1" customHeight="1" x14ac:dyDescent="0.35"/>
    <row r="237" ht="13.5" hidden="1" customHeight="1" x14ac:dyDescent="0.35"/>
    <row r="238" ht="13.5" hidden="1" customHeight="1" x14ac:dyDescent="0.35"/>
    <row r="239" ht="13.5" hidden="1" customHeight="1" x14ac:dyDescent="0.35"/>
    <row r="240" ht="13.5" hidden="1" customHeight="1" x14ac:dyDescent="0.35"/>
    <row r="241" ht="13.5" hidden="1" customHeight="1" x14ac:dyDescent="0.35"/>
    <row r="242" ht="13.5" hidden="1" customHeight="1" x14ac:dyDescent="0.35"/>
    <row r="243" ht="13.5" hidden="1" customHeight="1" x14ac:dyDescent="0.35"/>
    <row r="244" ht="13.5" hidden="1" customHeight="1" x14ac:dyDescent="0.35"/>
    <row r="245" ht="13.5" hidden="1" customHeight="1" x14ac:dyDescent="0.35"/>
    <row r="246" ht="13.5" hidden="1" customHeight="1" x14ac:dyDescent="0.35"/>
    <row r="247" ht="13.5" hidden="1" customHeight="1" x14ac:dyDescent="0.35"/>
    <row r="248" ht="13.5" hidden="1" customHeight="1" x14ac:dyDescent="0.35"/>
    <row r="249" ht="13.5" hidden="1" customHeight="1" x14ac:dyDescent="0.35"/>
    <row r="250" ht="13.5" hidden="1" customHeight="1" x14ac:dyDescent="0.35"/>
    <row r="251" ht="13.5" hidden="1" customHeight="1" x14ac:dyDescent="0.35"/>
    <row r="252" ht="13.5" hidden="1" customHeight="1" x14ac:dyDescent="0.35"/>
    <row r="253" ht="13.5" hidden="1" customHeight="1" x14ac:dyDescent="0.35"/>
    <row r="254" ht="13.5" hidden="1" customHeight="1" x14ac:dyDescent="0.35"/>
    <row r="255" ht="13.5" hidden="1" customHeight="1" x14ac:dyDescent="0.35"/>
    <row r="256" ht="13.5" hidden="1" customHeight="1" x14ac:dyDescent="0.35"/>
    <row r="257" ht="13.5" hidden="1" customHeight="1" x14ac:dyDescent="0.35"/>
    <row r="258" ht="13.5" hidden="1" customHeight="1" x14ac:dyDescent="0.35"/>
    <row r="259" ht="13.5" hidden="1" customHeight="1" x14ac:dyDescent="0.35"/>
    <row r="260" ht="13.5" hidden="1" customHeight="1" x14ac:dyDescent="0.35"/>
    <row r="261" ht="13.5" hidden="1" customHeight="1" x14ac:dyDescent="0.35"/>
    <row r="262" ht="13.5" hidden="1" customHeight="1" x14ac:dyDescent="0.35"/>
    <row r="263" ht="13.5" hidden="1" customHeight="1" x14ac:dyDescent="0.35"/>
    <row r="264" ht="13.5" hidden="1" customHeight="1" x14ac:dyDescent="0.35"/>
    <row r="265" ht="13.5" hidden="1" customHeight="1" x14ac:dyDescent="0.35"/>
    <row r="266" ht="13.5" hidden="1" customHeight="1" x14ac:dyDescent="0.35"/>
    <row r="267" ht="13.5" hidden="1" customHeight="1" x14ac:dyDescent="0.35"/>
    <row r="268" ht="13.5" hidden="1" customHeight="1" x14ac:dyDescent="0.35"/>
    <row r="269" ht="13.5" hidden="1" customHeight="1" x14ac:dyDescent="0.35"/>
    <row r="270" ht="13.5" hidden="1" customHeight="1" x14ac:dyDescent="0.35"/>
    <row r="271" ht="13.5" hidden="1" customHeight="1" x14ac:dyDescent="0.35"/>
    <row r="272" ht="13.5" hidden="1" customHeight="1" x14ac:dyDescent="0.35"/>
    <row r="273" ht="13.5" hidden="1" customHeight="1" x14ac:dyDescent="0.35"/>
    <row r="274" ht="13.5" hidden="1" customHeight="1" x14ac:dyDescent="0.35"/>
    <row r="275" ht="13.5" hidden="1" customHeight="1" x14ac:dyDescent="0.35"/>
    <row r="276" ht="13.5" hidden="1" customHeight="1" x14ac:dyDescent="0.35"/>
    <row r="277" ht="13.5" hidden="1" customHeight="1" x14ac:dyDescent="0.35"/>
    <row r="278" ht="13.5" hidden="1" customHeight="1" x14ac:dyDescent="0.35"/>
    <row r="279" ht="13.5" hidden="1" customHeight="1" x14ac:dyDescent="0.35"/>
    <row r="280" ht="13.5" hidden="1" customHeight="1" x14ac:dyDescent="0.35"/>
    <row r="281" ht="13.5" hidden="1" customHeight="1" x14ac:dyDescent="0.35"/>
    <row r="282" ht="13.5" hidden="1" customHeight="1" x14ac:dyDescent="0.35"/>
    <row r="283" ht="13.5" hidden="1" customHeight="1" x14ac:dyDescent="0.35"/>
    <row r="284" ht="13.5" hidden="1" customHeight="1" x14ac:dyDescent="0.35"/>
    <row r="285" ht="13.5" hidden="1" customHeight="1" x14ac:dyDescent="0.35"/>
    <row r="286" ht="13.5" hidden="1" customHeight="1" x14ac:dyDescent="0.35"/>
    <row r="287" ht="13.5" hidden="1" customHeight="1" x14ac:dyDescent="0.35"/>
    <row r="288" ht="13.5" hidden="1" customHeight="1" x14ac:dyDescent="0.35"/>
    <row r="289" ht="13.5" hidden="1" customHeight="1" x14ac:dyDescent="0.35"/>
    <row r="290" ht="13.5" hidden="1" customHeight="1" x14ac:dyDescent="0.35"/>
    <row r="291" ht="13.5" hidden="1" customHeight="1" x14ac:dyDescent="0.35"/>
    <row r="292" ht="13.5" hidden="1" customHeight="1" x14ac:dyDescent="0.35"/>
    <row r="293" ht="13.5" hidden="1" customHeight="1" x14ac:dyDescent="0.35"/>
    <row r="294" ht="13.5" hidden="1" customHeight="1" x14ac:dyDescent="0.35"/>
    <row r="295" ht="13.5" hidden="1" customHeight="1" x14ac:dyDescent="0.35"/>
    <row r="296" ht="13.5" hidden="1" customHeight="1" x14ac:dyDescent="0.35"/>
    <row r="297" ht="13.5" hidden="1" customHeight="1" x14ac:dyDescent="0.35"/>
    <row r="298" ht="13.5" hidden="1" customHeight="1" x14ac:dyDescent="0.35"/>
    <row r="299" ht="13.5" hidden="1" customHeight="1" x14ac:dyDescent="0.35"/>
    <row r="300" ht="13.5" hidden="1" customHeight="1" x14ac:dyDescent="0.35"/>
    <row r="301" ht="13.5" hidden="1" customHeight="1" x14ac:dyDescent="0.35"/>
    <row r="302" ht="13.5" hidden="1" customHeight="1" x14ac:dyDescent="0.35"/>
    <row r="303" ht="13.5" hidden="1" customHeight="1" x14ac:dyDescent="0.35"/>
    <row r="304" ht="13.5" hidden="1" customHeight="1" x14ac:dyDescent="0.35"/>
    <row r="305" ht="13.5" hidden="1" customHeight="1" x14ac:dyDescent="0.35"/>
    <row r="306" ht="13.5" hidden="1" customHeight="1" x14ac:dyDescent="0.35"/>
    <row r="307" ht="13.5" hidden="1" customHeight="1" x14ac:dyDescent="0.35"/>
    <row r="308" ht="13.5" hidden="1" customHeight="1" x14ac:dyDescent="0.35"/>
    <row r="309" ht="13.5" hidden="1" customHeight="1" x14ac:dyDescent="0.35"/>
    <row r="310" ht="13.5" hidden="1" customHeight="1" x14ac:dyDescent="0.35"/>
    <row r="311" ht="13.5" hidden="1" customHeight="1" x14ac:dyDescent="0.35"/>
    <row r="312" ht="13.5" hidden="1" customHeight="1" x14ac:dyDescent="0.35"/>
    <row r="313" ht="13.5" hidden="1" customHeight="1" x14ac:dyDescent="0.35"/>
    <row r="314" ht="13.5" hidden="1" customHeight="1" x14ac:dyDescent="0.35"/>
    <row r="315" ht="13.5" hidden="1" customHeight="1" x14ac:dyDescent="0.35"/>
    <row r="316" ht="13.5" hidden="1" customHeight="1" x14ac:dyDescent="0.35"/>
    <row r="317" ht="13.5" hidden="1" customHeight="1" x14ac:dyDescent="0.35"/>
    <row r="318" ht="13.5" hidden="1" customHeight="1" x14ac:dyDescent="0.35"/>
    <row r="319" ht="13.5" hidden="1" customHeight="1" x14ac:dyDescent="0.35"/>
    <row r="320" ht="13.5" hidden="1" customHeight="1" x14ac:dyDescent="0.35"/>
    <row r="321" ht="13.5" hidden="1" customHeight="1" x14ac:dyDescent="0.35"/>
    <row r="322" ht="13.5" hidden="1" customHeight="1" x14ac:dyDescent="0.35"/>
    <row r="323" ht="13.5" hidden="1" customHeight="1" x14ac:dyDescent="0.35"/>
    <row r="324" ht="13.5" hidden="1" customHeight="1" x14ac:dyDescent="0.35"/>
    <row r="325" ht="13.5" hidden="1" customHeight="1" x14ac:dyDescent="0.35"/>
    <row r="326" ht="13.5" hidden="1" customHeight="1" x14ac:dyDescent="0.35"/>
    <row r="327" ht="13.5" hidden="1" customHeight="1" x14ac:dyDescent="0.35"/>
    <row r="328" ht="13.5" hidden="1" customHeight="1" x14ac:dyDescent="0.35"/>
    <row r="329" ht="13.5" hidden="1" customHeight="1" x14ac:dyDescent="0.35"/>
    <row r="330" ht="13.5" hidden="1" customHeight="1" x14ac:dyDescent="0.35"/>
    <row r="331" ht="13.5" hidden="1" customHeight="1" x14ac:dyDescent="0.35"/>
    <row r="332" ht="13.5" hidden="1" customHeight="1" x14ac:dyDescent="0.35"/>
    <row r="333" ht="13.5" hidden="1" customHeight="1" x14ac:dyDescent="0.35"/>
    <row r="334" ht="13.5" hidden="1" customHeight="1" x14ac:dyDescent="0.35"/>
    <row r="335" ht="13.5" hidden="1" customHeight="1" x14ac:dyDescent="0.35"/>
    <row r="336" ht="13.5" hidden="1" customHeight="1" x14ac:dyDescent="0.35"/>
    <row r="337" ht="13.5" hidden="1" customHeight="1" x14ac:dyDescent="0.35"/>
    <row r="338" ht="13.5" hidden="1" customHeight="1" x14ac:dyDescent="0.35"/>
    <row r="339" ht="13.5" hidden="1" customHeight="1" x14ac:dyDescent="0.35"/>
    <row r="340" ht="13.5" hidden="1" customHeight="1" x14ac:dyDescent="0.35"/>
    <row r="341" ht="13.5" hidden="1" customHeight="1" x14ac:dyDescent="0.35"/>
    <row r="342" ht="13.5" hidden="1" customHeight="1" x14ac:dyDescent="0.35"/>
    <row r="343" ht="13.5" hidden="1" customHeight="1" x14ac:dyDescent="0.35"/>
    <row r="344" ht="13.5" hidden="1" customHeight="1" x14ac:dyDescent="0.35"/>
    <row r="345" ht="13.5" hidden="1" customHeight="1" x14ac:dyDescent="0.35"/>
    <row r="346" ht="13.5" hidden="1" customHeight="1" x14ac:dyDescent="0.35"/>
    <row r="347" ht="13.5" hidden="1" customHeight="1" x14ac:dyDescent="0.35"/>
    <row r="348" ht="13.5" hidden="1" customHeight="1" x14ac:dyDescent="0.35"/>
    <row r="349" ht="13.5" hidden="1" customHeight="1" x14ac:dyDescent="0.35"/>
    <row r="350" ht="13.5" hidden="1" customHeight="1" x14ac:dyDescent="0.35"/>
    <row r="351" ht="13.5" hidden="1" customHeight="1" x14ac:dyDescent="0.35"/>
    <row r="352" ht="13.5" hidden="1" customHeight="1" x14ac:dyDescent="0.35"/>
    <row r="353" ht="13.5" hidden="1" customHeight="1" x14ac:dyDescent="0.35"/>
    <row r="354" ht="13.5" hidden="1" customHeight="1" x14ac:dyDescent="0.35"/>
    <row r="355" ht="13.5" hidden="1" customHeight="1" x14ac:dyDescent="0.35"/>
    <row r="356" ht="13.5" hidden="1" customHeight="1" x14ac:dyDescent="0.35"/>
    <row r="357" ht="13.5" hidden="1" customHeight="1" x14ac:dyDescent="0.35"/>
    <row r="358" ht="13.5" hidden="1" customHeight="1" x14ac:dyDescent="0.35"/>
    <row r="359" ht="13.5" hidden="1" customHeight="1" x14ac:dyDescent="0.35"/>
    <row r="360" ht="13.5" hidden="1" customHeight="1" x14ac:dyDescent="0.35"/>
    <row r="361" ht="13.5" hidden="1" customHeight="1" x14ac:dyDescent="0.35"/>
    <row r="362" ht="13.5" hidden="1" customHeight="1" x14ac:dyDescent="0.35"/>
    <row r="363" ht="13.5" hidden="1" customHeight="1" x14ac:dyDescent="0.35"/>
    <row r="364" ht="13.5" hidden="1" customHeight="1" x14ac:dyDescent="0.35"/>
    <row r="365" ht="13.5" hidden="1" customHeight="1" x14ac:dyDescent="0.35"/>
    <row r="366" ht="13.5" hidden="1" customHeight="1" x14ac:dyDescent="0.35"/>
    <row r="367" ht="13.5" hidden="1" customHeight="1" x14ac:dyDescent="0.35"/>
    <row r="368" ht="13.5" hidden="1" customHeight="1" x14ac:dyDescent="0.35"/>
    <row r="369" ht="13.5" hidden="1" customHeight="1" x14ac:dyDescent="0.35"/>
    <row r="370" ht="13.5" hidden="1" customHeight="1" x14ac:dyDescent="0.35"/>
    <row r="371" ht="13.5" hidden="1" customHeight="1" x14ac:dyDescent="0.35"/>
    <row r="372" ht="13.5" hidden="1" customHeight="1" x14ac:dyDescent="0.35"/>
    <row r="373" ht="13.5" hidden="1" customHeight="1" x14ac:dyDescent="0.35"/>
    <row r="374" ht="13.5" hidden="1" customHeight="1" x14ac:dyDescent="0.35"/>
    <row r="375" ht="13.5" hidden="1" customHeight="1" x14ac:dyDescent="0.35"/>
    <row r="376" ht="13.5" hidden="1" customHeight="1" x14ac:dyDescent="0.35"/>
    <row r="377" ht="13.5" hidden="1" customHeight="1" x14ac:dyDescent="0.35"/>
    <row r="378" ht="13.5" hidden="1" customHeight="1" x14ac:dyDescent="0.35"/>
    <row r="379" ht="13.5" hidden="1" customHeight="1" x14ac:dyDescent="0.35"/>
    <row r="380" ht="13.5" hidden="1" customHeight="1" x14ac:dyDescent="0.35"/>
    <row r="381" ht="13.5" hidden="1" customHeight="1" x14ac:dyDescent="0.35"/>
    <row r="382" ht="13.5" hidden="1" customHeight="1" x14ac:dyDescent="0.35"/>
    <row r="383" ht="13.5" hidden="1" customHeight="1" x14ac:dyDescent="0.35"/>
    <row r="384" ht="13.5" hidden="1" customHeight="1" x14ac:dyDescent="0.35"/>
    <row r="385" ht="13.5" hidden="1" customHeight="1" x14ac:dyDescent="0.35"/>
    <row r="386" ht="13.5" hidden="1" customHeight="1" x14ac:dyDescent="0.35"/>
    <row r="387" ht="13.5" hidden="1" customHeight="1" x14ac:dyDescent="0.35"/>
    <row r="388" ht="13.5" hidden="1" customHeight="1" x14ac:dyDescent="0.35"/>
    <row r="389" ht="13.5" hidden="1" customHeight="1" x14ac:dyDescent="0.35"/>
    <row r="390" ht="13.5" hidden="1" customHeight="1" x14ac:dyDescent="0.35"/>
    <row r="391" ht="13.5" hidden="1" customHeight="1" x14ac:dyDescent="0.35"/>
    <row r="392" ht="13.5" hidden="1" customHeight="1" x14ac:dyDescent="0.35"/>
    <row r="393" ht="13.5" hidden="1" customHeight="1" x14ac:dyDescent="0.35"/>
    <row r="394" ht="13.5" hidden="1" customHeight="1" x14ac:dyDescent="0.35"/>
    <row r="395" ht="13.5" hidden="1" customHeight="1" x14ac:dyDescent="0.35"/>
    <row r="396" ht="13.5" hidden="1" customHeight="1" x14ac:dyDescent="0.35"/>
    <row r="397" ht="13.5" hidden="1" customHeight="1" x14ac:dyDescent="0.35"/>
    <row r="398" ht="13.5" hidden="1" customHeight="1" x14ac:dyDescent="0.35"/>
    <row r="399" ht="13.5" hidden="1" customHeight="1" x14ac:dyDescent="0.35"/>
    <row r="400" ht="13.5" hidden="1" customHeight="1" x14ac:dyDescent="0.35"/>
    <row r="401" ht="13.5" hidden="1" customHeight="1" x14ac:dyDescent="0.35"/>
    <row r="402" ht="13.5" hidden="1" customHeight="1" x14ac:dyDescent="0.35"/>
    <row r="403" ht="13.5" hidden="1" customHeight="1" x14ac:dyDescent="0.35"/>
    <row r="404" ht="13.5" hidden="1" customHeight="1" x14ac:dyDescent="0.35"/>
    <row r="405" ht="13.5" hidden="1" customHeight="1" x14ac:dyDescent="0.35"/>
    <row r="406" ht="13.5" hidden="1" customHeight="1" x14ac:dyDescent="0.35"/>
    <row r="407" ht="13.5" hidden="1" customHeight="1" x14ac:dyDescent="0.35"/>
    <row r="408" ht="13.5" hidden="1" customHeight="1" x14ac:dyDescent="0.35"/>
    <row r="409" ht="13.5" hidden="1" customHeight="1" x14ac:dyDescent="0.35"/>
    <row r="410" ht="13.5" hidden="1" customHeight="1" x14ac:dyDescent="0.35"/>
    <row r="411" ht="13.5" hidden="1" customHeight="1" x14ac:dyDescent="0.35"/>
    <row r="412" ht="13.5" hidden="1" customHeight="1" x14ac:dyDescent="0.35"/>
    <row r="413" ht="13.5" hidden="1" customHeight="1" x14ac:dyDescent="0.35"/>
    <row r="414" ht="13.5" hidden="1" customHeight="1" x14ac:dyDescent="0.35"/>
    <row r="415" ht="13.5" hidden="1" customHeight="1" x14ac:dyDescent="0.35"/>
    <row r="416" ht="13.5" hidden="1" customHeight="1" x14ac:dyDescent="0.35"/>
    <row r="417" ht="13.5" hidden="1" customHeight="1" x14ac:dyDescent="0.35"/>
    <row r="418" ht="13.5" hidden="1" customHeight="1" x14ac:dyDescent="0.35"/>
    <row r="419" ht="13.5" hidden="1" customHeight="1" x14ac:dyDescent="0.35"/>
    <row r="420" ht="13.5" hidden="1" customHeight="1" x14ac:dyDescent="0.35"/>
    <row r="421" ht="13.5" hidden="1" customHeight="1" x14ac:dyDescent="0.35"/>
    <row r="422" ht="13.5" hidden="1" customHeight="1" x14ac:dyDescent="0.35"/>
    <row r="423" ht="13.5" hidden="1" customHeight="1" x14ac:dyDescent="0.35"/>
    <row r="424" ht="13.5" hidden="1" customHeight="1" x14ac:dyDescent="0.35"/>
    <row r="425" ht="13.5" hidden="1" customHeight="1" x14ac:dyDescent="0.35"/>
    <row r="426" ht="13.5" hidden="1" customHeight="1" x14ac:dyDescent="0.35"/>
    <row r="427" ht="13.5" hidden="1" customHeight="1" x14ac:dyDescent="0.35"/>
    <row r="428" ht="13.5" hidden="1" customHeight="1" x14ac:dyDescent="0.35"/>
    <row r="429" ht="13.5" hidden="1" customHeight="1" x14ac:dyDescent="0.35"/>
    <row r="430" ht="13.5" hidden="1" customHeight="1" x14ac:dyDescent="0.35"/>
    <row r="431" ht="13.5" hidden="1" customHeight="1" x14ac:dyDescent="0.35"/>
    <row r="432" ht="13.5" hidden="1" customHeight="1" x14ac:dyDescent="0.35"/>
    <row r="433" ht="13.5" hidden="1" customHeight="1" x14ac:dyDescent="0.35"/>
    <row r="434" ht="13.5" hidden="1" customHeight="1" x14ac:dyDescent="0.35"/>
    <row r="435" ht="13.5" hidden="1" customHeight="1" x14ac:dyDescent="0.35"/>
    <row r="436" ht="13.5" hidden="1" customHeight="1" x14ac:dyDescent="0.35"/>
    <row r="437" ht="13.5" hidden="1" customHeight="1" x14ac:dyDescent="0.35"/>
    <row r="438" ht="13.5" hidden="1" customHeight="1" x14ac:dyDescent="0.35"/>
    <row r="439" ht="13.5" hidden="1" customHeight="1" x14ac:dyDescent="0.35"/>
    <row r="440" ht="13.5" hidden="1" customHeight="1" x14ac:dyDescent="0.35"/>
    <row r="441" ht="13.5" hidden="1" customHeight="1" x14ac:dyDescent="0.35"/>
    <row r="442" ht="13.5" hidden="1" customHeight="1" x14ac:dyDescent="0.35"/>
    <row r="443" ht="13.5" hidden="1" customHeight="1" x14ac:dyDescent="0.35"/>
    <row r="444" ht="13.5" hidden="1" customHeight="1" x14ac:dyDescent="0.35"/>
    <row r="445" ht="13.5" hidden="1" customHeight="1" x14ac:dyDescent="0.35"/>
    <row r="446" ht="13.5" hidden="1" customHeight="1" x14ac:dyDescent="0.35"/>
    <row r="447" ht="13.5" hidden="1" customHeight="1" x14ac:dyDescent="0.35"/>
    <row r="448" ht="13.5" hidden="1" customHeight="1" x14ac:dyDescent="0.35"/>
    <row r="449" ht="13.5" hidden="1" customHeight="1" x14ac:dyDescent="0.35"/>
    <row r="450" ht="13.5" hidden="1" customHeight="1" x14ac:dyDescent="0.35"/>
    <row r="451" ht="13.5" hidden="1" customHeight="1" x14ac:dyDescent="0.35"/>
    <row r="452" ht="13.5" hidden="1" customHeight="1" x14ac:dyDescent="0.35"/>
    <row r="453" ht="13.5" hidden="1" customHeight="1" x14ac:dyDescent="0.35"/>
    <row r="454" ht="13.5" hidden="1" customHeight="1" x14ac:dyDescent="0.35"/>
    <row r="455" ht="13.5" hidden="1" customHeight="1" x14ac:dyDescent="0.35"/>
    <row r="456" ht="13.5" hidden="1" customHeight="1" x14ac:dyDescent="0.35"/>
    <row r="457" ht="13.5" hidden="1" customHeight="1" x14ac:dyDescent="0.35"/>
    <row r="458" ht="13.5" hidden="1" customHeight="1" x14ac:dyDescent="0.35"/>
    <row r="459" ht="13.5" hidden="1" customHeight="1" x14ac:dyDescent="0.35"/>
    <row r="460" ht="13.5" hidden="1" customHeight="1" x14ac:dyDescent="0.35"/>
    <row r="461" ht="13.5" hidden="1" customHeight="1" x14ac:dyDescent="0.35"/>
    <row r="462" ht="13.5" hidden="1" customHeight="1" x14ac:dyDescent="0.35"/>
    <row r="463" ht="13.5" hidden="1" customHeight="1" x14ac:dyDescent="0.35"/>
    <row r="464" ht="13.5" hidden="1" customHeight="1" x14ac:dyDescent="0.35"/>
    <row r="465" ht="13.5" hidden="1" customHeight="1" x14ac:dyDescent="0.35"/>
    <row r="466" ht="13.5" hidden="1" customHeight="1" x14ac:dyDescent="0.35"/>
    <row r="467" ht="13.5" hidden="1" customHeight="1" x14ac:dyDescent="0.35"/>
    <row r="468" ht="13.5" hidden="1" customHeight="1" x14ac:dyDescent="0.35"/>
    <row r="469" ht="13.5" hidden="1" customHeight="1" x14ac:dyDescent="0.35"/>
    <row r="470" ht="13.5" hidden="1" customHeight="1" x14ac:dyDescent="0.35"/>
    <row r="471" ht="13.5" hidden="1" customHeight="1" x14ac:dyDescent="0.35"/>
    <row r="472" ht="13.5" hidden="1" customHeight="1" x14ac:dyDescent="0.35"/>
    <row r="473" ht="13.5" hidden="1" customHeight="1" x14ac:dyDescent="0.35"/>
    <row r="474" ht="13.5" hidden="1" customHeight="1" x14ac:dyDescent="0.35"/>
    <row r="475" ht="13.5" hidden="1" customHeight="1" x14ac:dyDescent="0.35"/>
    <row r="476" ht="13.5" hidden="1" customHeight="1" x14ac:dyDescent="0.35"/>
    <row r="477" ht="13.5" hidden="1" customHeight="1" x14ac:dyDescent="0.35"/>
    <row r="478" ht="13.5" hidden="1" customHeight="1" x14ac:dyDescent="0.35"/>
    <row r="479" ht="13.5" hidden="1" customHeight="1" x14ac:dyDescent="0.35"/>
    <row r="480" ht="13.5" hidden="1" customHeight="1" x14ac:dyDescent="0.35"/>
    <row r="481" ht="13.5" hidden="1" customHeight="1" x14ac:dyDescent="0.35"/>
    <row r="482" ht="13.5" hidden="1" customHeight="1" x14ac:dyDescent="0.35"/>
    <row r="483" ht="13.5" hidden="1" customHeight="1" x14ac:dyDescent="0.35"/>
    <row r="484" ht="13.5" hidden="1" customHeight="1" x14ac:dyDescent="0.35"/>
    <row r="485" ht="13.5" hidden="1" customHeight="1" x14ac:dyDescent="0.35"/>
    <row r="486" ht="13.5" hidden="1" customHeight="1" x14ac:dyDescent="0.35"/>
    <row r="487" ht="13.5" hidden="1" customHeight="1" x14ac:dyDescent="0.35"/>
    <row r="488" ht="13.5" hidden="1" customHeight="1" x14ac:dyDescent="0.35"/>
    <row r="489" ht="13.5" hidden="1" customHeight="1" x14ac:dyDescent="0.35"/>
    <row r="490" ht="13.5" hidden="1" customHeight="1" x14ac:dyDescent="0.35"/>
    <row r="491" ht="13.5" hidden="1" customHeight="1" x14ac:dyDescent="0.35"/>
    <row r="492" ht="13.5" hidden="1" customHeight="1" x14ac:dyDescent="0.35"/>
    <row r="493" ht="13.5" hidden="1" customHeight="1" x14ac:dyDescent="0.35"/>
    <row r="494" ht="13.5" hidden="1" customHeight="1" x14ac:dyDescent="0.35"/>
    <row r="495" ht="13.5" hidden="1" customHeight="1" x14ac:dyDescent="0.35"/>
    <row r="496" ht="13.5" hidden="1" customHeight="1" x14ac:dyDescent="0.35"/>
    <row r="497" ht="13.5" hidden="1" customHeight="1" x14ac:dyDescent="0.35"/>
    <row r="498" ht="13.5" hidden="1" customHeight="1" x14ac:dyDescent="0.35"/>
    <row r="499" ht="13.5" hidden="1" customHeight="1" x14ac:dyDescent="0.35"/>
    <row r="500" ht="13.5" hidden="1" customHeight="1" x14ac:dyDescent="0.35"/>
    <row r="501" ht="13.5" hidden="1" customHeight="1" x14ac:dyDescent="0.35"/>
    <row r="502" ht="13.5" hidden="1" customHeight="1" x14ac:dyDescent="0.35"/>
    <row r="503" ht="13.5" hidden="1" customHeight="1" x14ac:dyDescent="0.35"/>
    <row r="504" ht="13.5" hidden="1" customHeight="1" x14ac:dyDescent="0.35"/>
    <row r="505" ht="13.5" hidden="1" customHeight="1" x14ac:dyDescent="0.35"/>
    <row r="506" ht="13.5" hidden="1" customHeight="1" x14ac:dyDescent="0.35"/>
    <row r="507" ht="13.5" hidden="1" customHeight="1" x14ac:dyDescent="0.35"/>
    <row r="508" ht="13.5" hidden="1" customHeight="1" x14ac:dyDescent="0.35"/>
    <row r="509" ht="13.5" hidden="1" customHeight="1" x14ac:dyDescent="0.35"/>
    <row r="510" ht="13.5" hidden="1" customHeight="1" x14ac:dyDescent="0.35"/>
    <row r="511" ht="13.5" hidden="1" customHeight="1" x14ac:dyDescent="0.35"/>
    <row r="512" ht="13.5" hidden="1" customHeight="1" x14ac:dyDescent="0.35"/>
    <row r="513" ht="13.5" hidden="1" customHeight="1" x14ac:dyDescent="0.35"/>
    <row r="514" ht="13.5" hidden="1" customHeight="1" x14ac:dyDescent="0.35"/>
    <row r="515" ht="13.5" hidden="1" customHeight="1" x14ac:dyDescent="0.35"/>
    <row r="516" ht="13.5" hidden="1" customHeight="1" x14ac:dyDescent="0.35"/>
    <row r="517" ht="13.5" hidden="1" customHeight="1" x14ac:dyDescent="0.35"/>
    <row r="518" ht="13.5" hidden="1" customHeight="1" x14ac:dyDescent="0.35"/>
    <row r="519" ht="13.5" hidden="1" customHeight="1" x14ac:dyDescent="0.35"/>
    <row r="520" ht="13.5" hidden="1" customHeight="1" x14ac:dyDescent="0.35"/>
    <row r="521" ht="13.5" hidden="1" customHeight="1" x14ac:dyDescent="0.35"/>
    <row r="522" ht="13.5" hidden="1" customHeight="1" x14ac:dyDescent="0.35"/>
    <row r="523" ht="13.5" hidden="1" customHeight="1" x14ac:dyDescent="0.35"/>
    <row r="524" ht="13.5" hidden="1" customHeight="1" x14ac:dyDescent="0.35"/>
    <row r="525" ht="13.5" hidden="1" customHeight="1" x14ac:dyDescent="0.35"/>
    <row r="526" ht="13.5" hidden="1" customHeight="1" x14ac:dyDescent="0.35"/>
    <row r="527" ht="13.5" hidden="1" customHeight="1" x14ac:dyDescent="0.35"/>
    <row r="528" ht="13.5" hidden="1" customHeight="1" x14ac:dyDescent="0.35"/>
    <row r="529" ht="13.5" hidden="1" customHeight="1" x14ac:dyDescent="0.35"/>
    <row r="530" ht="13.5" hidden="1" customHeight="1" x14ac:dyDescent="0.35"/>
    <row r="531" ht="13.5" hidden="1" customHeight="1" x14ac:dyDescent="0.35"/>
    <row r="532" ht="13.5" hidden="1" customHeight="1" x14ac:dyDescent="0.35"/>
    <row r="533" ht="13.5" hidden="1" customHeight="1" x14ac:dyDescent="0.35"/>
    <row r="534" ht="13.5" hidden="1" customHeight="1" x14ac:dyDescent="0.35"/>
    <row r="535" ht="13.5" hidden="1" customHeight="1" x14ac:dyDescent="0.35"/>
    <row r="536" ht="13.5" hidden="1" customHeight="1" x14ac:dyDescent="0.35"/>
    <row r="537" ht="13.5" hidden="1" customHeight="1" x14ac:dyDescent="0.35"/>
    <row r="538" ht="13.5" hidden="1" customHeight="1" x14ac:dyDescent="0.35"/>
    <row r="539" ht="13.5" hidden="1" customHeight="1" x14ac:dyDescent="0.35"/>
    <row r="540" ht="13.5" hidden="1" customHeight="1" x14ac:dyDescent="0.35"/>
    <row r="541" ht="13.5" hidden="1" customHeight="1" x14ac:dyDescent="0.35"/>
    <row r="542" ht="13.5" hidden="1" customHeight="1" x14ac:dyDescent="0.35"/>
    <row r="543" ht="13.5" hidden="1" customHeight="1" x14ac:dyDescent="0.35"/>
    <row r="544" ht="13.5" hidden="1" customHeight="1" x14ac:dyDescent="0.35"/>
    <row r="545" ht="13.5" hidden="1" customHeight="1" x14ac:dyDescent="0.35"/>
    <row r="546" ht="13.5" hidden="1" customHeight="1" x14ac:dyDescent="0.35"/>
    <row r="547" ht="13.5" hidden="1" customHeight="1" x14ac:dyDescent="0.35"/>
    <row r="548" ht="13.5" hidden="1" customHeight="1" x14ac:dyDescent="0.35"/>
    <row r="549" ht="13.5" hidden="1" customHeight="1" x14ac:dyDescent="0.35"/>
    <row r="550" ht="13.5" hidden="1" customHeight="1" x14ac:dyDescent="0.35"/>
    <row r="551" ht="13.5" hidden="1" customHeight="1" x14ac:dyDescent="0.35"/>
    <row r="552" ht="13.5" hidden="1" customHeight="1" x14ac:dyDescent="0.35"/>
    <row r="553" ht="13.5" hidden="1" customHeight="1" x14ac:dyDescent="0.35"/>
    <row r="554" ht="13.5" hidden="1" customHeight="1" x14ac:dyDescent="0.35"/>
    <row r="555" ht="13.5" hidden="1" customHeight="1" x14ac:dyDescent="0.35"/>
    <row r="556" ht="13.5" hidden="1" customHeight="1" x14ac:dyDescent="0.35"/>
    <row r="557" ht="13.5" hidden="1" customHeight="1" x14ac:dyDescent="0.35"/>
    <row r="558" ht="13.5" hidden="1" customHeight="1" x14ac:dyDescent="0.35"/>
    <row r="559" ht="13.5" hidden="1" customHeight="1" x14ac:dyDescent="0.35"/>
    <row r="560" ht="13.5" hidden="1" customHeight="1" x14ac:dyDescent="0.35"/>
    <row r="561" ht="13.5" hidden="1" customHeight="1" x14ac:dyDescent="0.35"/>
    <row r="562" ht="13.5" hidden="1" customHeight="1" x14ac:dyDescent="0.35"/>
    <row r="563" ht="13.5" hidden="1" customHeight="1" x14ac:dyDescent="0.35"/>
    <row r="564" ht="13.5" hidden="1" customHeight="1" x14ac:dyDescent="0.35"/>
    <row r="565" ht="13.5" hidden="1" customHeight="1" x14ac:dyDescent="0.35"/>
    <row r="566" ht="13.5" hidden="1" customHeight="1" x14ac:dyDescent="0.35"/>
    <row r="567" ht="13.5" hidden="1" customHeight="1" x14ac:dyDescent="0.35"/>
    <row r="568" ht="13.5" hidden="1" customHeight="1" x14ac:dyDescent="0.35"/>
    <row r="569" ht="13.5" hidden="1" customHeight="1" x14ac:dyDescent="0.35"/>
    <row r="570" ht="13.5" hidden="1" customHeight="1" x14ac:dyDescent="0.35"/>
    <row r="571" ht="13.5" hidden="1" customHeight="1" x14ac:dyDescent="0.35"/>
    <row r="572" ht="13.5" hidden="1" customHeight="1" x14ac:dyDescent="0.35"/>
    <row r="573" ht="13.5" hidden="1" customHeight="1" x14ac:dyDescent="0.35"/>
    <row r="574" ht="13.5" hidden="1" customHeight="1" x14ac:dyDescent="0.35"/>
    <row r="575" ht="13.5" hidden="1" customHeight="1" x14ac:dyDescent="0.35"/>
    <row r="576" ht="13.5" hidden="1" customHeight="1" x14ac:dyDescent="0.35"/>
    <row r="577" ht="13.5" hidden="1" customHeight="1" x14ac:dyDescent="0.35"/>
    <row r="578" ht="13.5" hidden="1" customHeight="1" x14ac:dyDescent="0.35"/>
    <row r="579" ht="13.5" hidden="1" customHeight="1" x14ac:dyDescent="0.35"/>
    <row r="580" ht="13.5" hidden="1" customHeight="1" x14ac:dyDescent="0.35"/>
    <row r="581" ht="13.5" hidden="1" customHeight="1" x14ac:dyDescent="0.35"/>
    <row r="582" ht="13.5" hidden="1" customHeight="1" x14ac:dyDescent="0.35"/>
    <row r="583" ht="13.5" hidden="1" customHeight="1" x14ac:dyDescent="0.35"/>
    <row r="584" ht="13.5" hidden="1" customHeight="1" x14ac:dyDescent="0.35"/>
    <row r="585" ht="13.5" hidden="1" customHeight="1" x14ac:dyDescent="0.35"/>
    <row r="586" ht="13.5" hidden="1" customHeight="1" x14ac:dyDescent="0.35"/>
    <row r="587" ht="13.5" hidden="1" customHeight="1" x14ac:dyDescent="0.35"/>
    <row r="588" ht="13.5" hidden="1" customHeight="1" x14ac:dyDescent="0.35"/>
    <row r="589" ht="13.5" hidden="1" customHeight="1" x14ac:dyDescent="0.35"/>
    <row r="590" ht="13.5" hidden="1" customHeight="1" x14ac:dyDescent="0.35"/>
    <row r="591" ht="13.5" hidden="1" customHeight="1" x14ac:dyDescent="0.35"/>
    <row r="592" ht="13.5" hidden="1" customHeight="1" x14ac:dyDescent="0.35"/>
    <row r="593" ht="13.5" hidden="1" customHeight="1" x14ac:dyDescent="0.35"/>
    <row r="594" ht="13.5" hidden="1" customHeight="1" x14ac:dyDescent="0.35"/>
    <row r="595" ht="13.5" hidden="1" customHeight="1" x14ac:dyDescent="0.35"/>
    <row r="596" ht="13.5" hidden="1" customHeight="1" x14ac:dyDescent="0.35"/>
    <row r="597" ht="13.5" hidden="1" customHeight="1" x14ac:dyDescent="0.35"/>
    <row r="598" ht="13.5" hidden="1" customHeight="1" x14ac:dyDescent="0.35"/>
    <row r="599" ht="13.5" hidden="1" customHeight="1" x14ac:dyDescent="0.35"/>
    <row r="600" ht="13.5" hidden="1" customHeight="1" x14ac:dyDescent="0.35"/>
    <row r="601" ht="13.5" hidden="1" customHeight="1" x14ac:dyDescent="0.35"/>
    <row r="602" ht="13.5" hidden="1" customHeight="1" x14ac:dyDescent="0.35"/>
    <row r="603" ht="13.5" hidden="1" customHeight="1" x14ac:dyDescent="0.35"/>
    <row r="604" ht="13.5" hidden="1" customHeight="1" x14ac:dyDescent="0.35"/>
    <row r="605" ht="13.5" hidden="1" customHeight="1" x14ac:dyDescent="0.35"/>
    <row r="606" ht="13.5" hidden="1" customHeight="1" x14ac:dyDescent="0.35"/>
    <row r="607" ht="13.5" hidden="1" customHeight="1" x14ac:dyDescent="0.35"/>
    <row r="608" ht="13.5" hidden="1" customHeight="1" x14ac:dyDescent="0.35"/>
    <row r="609" ht="13.5" hidden="1" customHeight="1" x14ac:dyDescent="0.35"/>
    <row r="610" ht="13.5" hidden="1" customHeight="1" x14ac:dyDescent="0.35"/>
    <row r="611" ht="13.5" hidden="1" customHeight="1" x14ac:dyDescent="0.35"/>
    <row r="612" ht="13.5" hidden="1" customHeight="1" x14ac:dyDescent="0.35"/>
    <row r="613" ht="13.5" hidden="1" customHeight="1" x14ac:dyDescent="0.35"/>
    <row r="614" ht="13.5" hidden="1" customHeight="1" x14ac:dyDescent="0.35"/>
    <row r="615" ht="13.5" hidden="1" customHeight="1" x14ac:dyDescent="0.35"/>
    <row r="616" ht="13.5" hidden="1" customHeight="1" x14ac:dyDescent="0.35"/>
    <row r="617" ht="13.5" hidden="1" customHeight="1" x14ac:dyDescent="0.35"/>
    <row r="618" ht="13.5" hidden="1" customHeight="1" x14ac:dyDescent="0.35"/>
    <row r="619" ht="13.5" hidden="1" customHeight="1" x14ac:dyDescent="0.35"/>
    <row r="620" ht="13.5" hidden="1" customHeight="1" x14ac:dyDescent="0.35"/>
    <row r="621" ht="13.5" hidden="1" customHeight="1" x14ac:dyDescent="0.35"/>
    <row r="622" ht="13.5" hidden="1" customHeight="1" x14ac:dyDescent="0.35"/>
    <row r="623" ht="13.5" hidden="1" customHeight="1" x14ac:dyDescent="0.35"/>
    <row r="624" ht="13.5" hidden="1" customHeight="1" x14ac:dyDescent="0.35"/>
    <row r="625" ht="13.5" hidden="1" customHeight="1" x14ac:dyDescent="0.35"/>
    <row r="626" ht="13.5" hidden="1" customHeight="1" x14ac:dyDescent="0.35"/>
    <row r="627" ht="13.5" hidden="1" customHeight="1" x14ac:dyDescent="0.35"/>
    <row r="628" ht="13.5" hidden="1" customHeight="1" x14ac:dyDescent="0.35"/>
    <row r="629" ht="13.5" hidden="1" customHeight="1" x14ac:dyDescent="0.35"/>
    <row r="630" ht="13.5" hidden="1" customHeight="1" x14ac:dyDescent="0.35"/>
    <row r="631" ht="13.5" hidden="1" customHeight="1" x14ac:dyDescent="0.35"/>
    <row r="632" ht="13.5" hidden="1" customHeight="1" x14ac:dyDescent="0.35"/>
    <row r="633" ht="13.5" hidden="1" customHeight="1" x14ac:dyDescent="0.35"/>
    <row r="634" ht="13.5" hidden="1" customHeight="1" x14ac:dyDescent="0.35"/>
    <row r="635" ht="13.5" hidden="1" customHeight="1" x14ac:dyDescent="0.35"/>
    <row r="636" ht="13.5" hidden="1" customHeight="1" x14ac:dyDescent="0.35"/>
    <row r="637" ht="13.5" hidden="1" customHeight="1" x14ac:dyDescent="0.35"/>
    <row r="638" ht="13.5" hidden="1" customHeight="1" x14ac:dyDescent="0.35"/>
    <row r="639" ht="13.5" hidden="1" customHeight="1" x14ac:dyDescent="0.35"/>
    <row r="640" ht="13.5" hidden="1" customHeight="1" x14ac:dyDescent="0.35"/>
    <row r="641" ht="13.5" hidden="1" customHeight="1" x14ac:dyDescent="0.35"/>
    <row r="642" ht="13.5" hidden="1" customHeight="1" x14ac:dyDescent="0.35"/>
    <row r="643" ht="13.5" hidden="1" customHeight="1" x14ac:dyDescent="0.35"/>
    <row r="644" ht="13.5" hidden="1" customHeight="1" x14ac:dyDescent="0.35"/>
    <row r="645" ht="13.5" hidden="1" customHeight="1" x14ac:dyDescent="0.35"/>
    <row r="646" ht="13.5" hidden="1" customHeight="1" x14ac:dyDescent="0.35"/>
    <row r="647" ht="13.5" hidden="1" customHeight="1" x14ac:dyDescent="0.35"/>
    <row r="648" ht="13.5" hidden="1" customHeight="1" x14ac:dyDescent="0.35"/>
    <row r="649" ht="13.5" hidden="1" customHeight="1" x14ac:dyDescent="0.35"/>
    <row r="650" ht="13.5" hidden="1" customHeight="1" x14ac:dyDescent="0.35"/>
    <row r="651" ht="13.5" hidden="1" customHeight="1" x14ac:dyDescent="0.35"/>
    <row r="652" ht="13.5" hidden="1" customHeight="1" x14ac:dyDescent="0.35"/>
    <row r="653" ht="13.5" hidden="1" customHeight="1" x14ac:dyDescent="0.35"/>
    <row r="654" ht="13.5" hidden="1" customHeight="1" x14ac:dyDescent="0.35"/>
    <row r="655" ht="13.5" hidden="1" customHeight="1" x14ac:dyDescent="0.35"/>
    <row r="656" ht="13.5" hidden="1" customHeight="1" x14ac:dyDescent="0.35"/>
    <row r="657" ht="13.5" hidden="1" customHeight="1" x14ac:dyDescent="0.35"/>
    <row r="658" ht="13.5" hidden="1" customHeight="1" x14ac:dyDescent="0.35"/>
    <row r="659" ht="13.5" hidden="1" customHeight="1" x14ac:dyDescent="0.35"/>
    <row r="660" ht="13.5" hidden="1" customHeight="1" x14ac:dyDescent="0.35"/>
    <row r="661" ht="13.5" hidden="1" customHeight="1" x14ac:dyDescent="0.35"/>
    <row r="662" ht="13.5" hidden="1" customHeight="1" x14ac:dyDescent="0.35"/>
    <row r="663" ht="13.5" hidden="1" customHeight="1" x14ac:dyDescent="0.35"/>
    <row r="664" ht="13.5" hidden="1" customHeight="1" x14ac:dyDescent="0.35"/>
    <row r="665" ht="13.5" hidden="1" customHeight="1" x14ac:dyDescent="0.35"/>
    <row r="666" ht="13.5" hidden="1" customHeight="1" x14ac:dyDescent="0.35"/>
    <row r="667" ht="13.5" hidden="1" customHeight="1" x14ac:dyDescent="0.35"/>
    <row r="668" ht="13.5" hidden="1" customHeight="1" x14ac:dyDescent="0.35"/>
    <row r="669" ht="13.5" hidden="1" customHeight="1" x14ac:dyDescent="0.35"/>
    <row r="670" ht="13.5" hidden="1" customHeight="1" x14ac:dyDescent="0.35"/>
    <row r="671" ht="13.5" hidden="1" customHeight="1" x14ac:dyDescent="0.35"/>
    <row r="672" ht="13.5" hidden="1" customHeight="1" x14ac:dyDescent="0.35"/>
    <row r="673" ht="13.5" hidden="1" customHeight="1" x14ac:dyDescent="0.35"/>
    <row r="674" ht="13.5" hidden="1" customHeight="1" x14ac:dyDescent="0.35"/>
    <row r="675" ht="13.5" hidden="1" customHeight="1" x14ac:dyDescent="0.35"/>
    <row r="676" ht="13.5" hidden="1" customHeight="1" x14ac:dyDescent="0.35"/>
    <row r="677" ht="13.5" hidden="1" customHeight="1" x14ac:dyDescent="0.35"/>
    <row r="678" ht="13.5" hidden="1" customHeight="1" x14ac:dyDescent="0.35"/>
    <row r="679" ht="13.5" hidden="1" customHeight="1" x14ac:dyDescent="0.35"/>
    <row r="680" ht="13.5" hidden="1" customHeight="1" x14ac:dyDescent="0.35"/>
    <row r="681" ht="13.5" hidden="1" customHeight="1" x14ac:dyDescent="0.35"/>
    <row r="682" ht="13.5" hidden="1" customHeight="1" x14ac:dyDescent="0.35"/>
    <row r="683" ht="13.5" hidden="1" customHeight="1" x14ac:dyDescent="0.35"/>
    <row r="684" ht="13.5" hidden="1" customHeight="1" x14ac:dyDescent="0.35"/>
    <row r="685" ht="13.5" hidden="1" customHeight="1" x14ac:dyDescent="0.35"/>
    <row r="686" ht="13.5" hidden="1" customHeight="1" x14ac:dyDescent="0.35"/>
    <row r="687" ht="13.5" hidden="1" customHeight="1" x14ac:dyDescent="0.35"/>
    <row r="688" ht="13.5" hidden="1" customHeight="1" x14ac:dyDescent="0.35"/>
    <row r="689" ht="13.5" hidden="1" customHeight="1" x14ac:dyDescent="0.35"/>
    <row r="690" ht="13.5" hidden="1" customHeight="1" x14ac:dyDescent="0.35"/>
    <row r="691" ht="13.5" hidden="1" customHeight="1" x14ac:dyDescent="0.35"/>
    <row r="692" ht="13.5" hidden="1" customHeight="1" x14ac:dyDescent="0.35"/>
    <row r="693" ht="13.5" hidden="1" customHeight="1" x14ac:dyDescent="0.35"/>
    <row r="694" ht="13.5" hidden="1" customHeight="1" x14ac:dyDescent="0.35"/>
    <row r="695" ht="13.5" hidden="1" customHeight="1" x14ac:dyDescent="0.35"/>
    <row r="696" ht="13.5" hidden="1" customHeight="1" x14ac:dyDescent="0.35"/>
    <row r="697" ht="13.5" hidden="1" customHeight="1" x14ac:dyDescent="0.35"/>
    <row r="698" ht="13.5" hidden="1" customHeight="1" x14ac:dyDescent="0.35"/>
    <row r="699" ht="13.5" hidden="1" customHeight="1" x14ac:dyDescent="0.35"/>
    <row r="700" ht="13.5" hidden="1" customHeight="1" x14ac:dyDescent="0.35"/>
    <row r="701" ht="13.5" hidden="1" customHeight="1" x14ac:dyDescent="0.35"/>
    <row r="702" ht="13.5" hidden="1" customHeight="1" x14ac:dyDescent="0.35"/>
    <row r="703" ht="13.5" hidden="1" customHeight="1" x14ac:dyDescent="0.35"/>
    <row r="704" ht="13.5" hidden="1" customHeight="1" x14ac:dyDescent="0.35"/>
    <row r="705" ht="13.5" hidden="1" customHeight="1" x14ac:dyDescent="0.35"/>
    <row r="706" ht="13.5" hidden="1" customHeight="1" x14ac:dyDescent="0.35"/>
    <row r="707" ht="13.5" hidden="1" customHeight="1" x14ac:dyDescent="0.35"/>
  </sheetData>
  <mergeCells count="23">
    <mergeCell ref="B1:G1"/>
    <mergeCell ref="B2:G2"/>
    <mergeCell ref="C5:G5"/>
    <mergeCell ref="C7:G7"/>
    <mergeCell ref="C12:G12"/>
    <mergeCell ref="C182:G182"/>
    <mergeCell ref="I4:J4"/>
    <mergeCell ref="I39:J39"/>
    <mergeCell ref="I58:J58"/>
    <mergeCell ref="I18:K18"/>
    <mergeCell ref="C82:G82"/>
    <mergeCell ref="C107:G107"/>
    <mergeCell ref="C134:G134"/>
    <mergeCell ref="C160:G160"/>
    <mergeCell ref="C175:G175"/>
    <mergeCell ref="C47:G47"/>
    <mergeCell ref="C58:G58"/>
    <mergeCell ref="C62:G62"/>
    <mergeCell ref="C67:G67"/>
    <mergeCell ref="C70:G70"/>
    <mergeCell ref="C20:G20"/>
    <mergeCell ref="C36:G36"/>
    <mergeCell ref="I3:J3"/>
  </mergeCells>
  <conditionalFormatting sqref="B4:G183">
    <cfRule type="expression" dxfId="5" priority="3">
      <formula>ISNUMBER(SEARCH("✔",$C4))</formula>
    </cfRule>
  </conditionalFormatting>
  <conditionalFormatting sqref="C183 C4:C181">
    <cfRule type="expression" dxfId="4" priority="1">
      <formula>ISNUMBER(SEARCH("✔",$C4))</formula>
    </cfRule>
  </conditionalFormatting>
  <conditionalFormatting sqref="J15:J16">
    <cfRule type="expression" dxfId="3" priority="2">
      <formula>J15="nijedna"</formula>
    </cfRule>
  </conditionalFormatting>
  <printOptions horizontalCentered="1"/>
  <pageMargins left="0.25" right="0.25" top="0.5" bottom="0.5" header="0.19444444444444445" footer="0.19444444444444445"/>
  <pageSetup paperSize="9" fitToHeight="0" orientation="landscape" r:id="rId1"/>
  <headerFooter>
    <oddFooter>&amp;CStranica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Y82"/>
  <sheetViews>
    <sheetView showGridLines="0" workbookViewId="0">
      <pane ySplit="3" topLeftCell="A4" activePane="bottomLeft" state="frozen"/>
      <selection pane="bottomLeft" activeCell="N27" sqref="N27"/>
    </sheetView>
  </sheetViews>
  <sheetFormatPr defaultColWidth="0" defaultRowHeight="15" customHeight="1" zeroHeight="1" x14ac:dyDescent="0.35"/>
  <cols>
    <col min="1" max="1" width="2.7265625" customWidth="1"/>
    <col min="2" max="2" width="17.26953125" customWidth="1"/>
    <col min="3" max="3" width="19.08984375" customWidth="1"/>
    <col min="4" max="4" width="21.81640625" customWidth="1"/>
    <col min="5" max="5" width="10" customWidth="1"/>
    <col min="6" max="6" width="20.90625" customWidth="1"/>
    <col min="7" max="7" width="10.90625" customWidth="1"/>
    <col min="8" max="8" width="2.1796875" customWidth="1"/>
    <col min="9" max="9" width="41.81640625" customWidth="1"/>
    <col min="10" max="10" width="27.26953125" customWidth="1"/>
    <col min="11" max="11" width="10" customWidth="1"/>
    <col min="12" max="12" width="2.7265625" customWidth="1"/>
    <col min="13" max="25" width="8.54296875" hidden="1" customWidth="1"/>
    <col min="26" max="16384" width="14.453125" hidden="1"/>
  </cols>
  <sheetData>
    <row r="1" spans="2:10" ht="34" customHeight="1" x14ac:dyDescent="0.35">
      <c r="B1" s="73" t="s">
        <v>0</v>
      </c>
      <c r="C1" s="73"/>
      <c r="D1" s="73"/>
      <c r="E1" s="73"/>
      <c r="F1" s="73"/>
      <c r="G1" s="73"/>
      <c r="H1" s="17"/>
      <c r="I1" s="17"/>
      <c r="J1" s="17"/>
    </row>
    <row r="2" spans="2:10" ht="15" customHeight="1" x14ac:dyDescent="0.35">
      <c r="B2" s="74" t="s">
        <v>373</v>
      </c>
      <c r="C2" s="74"/>
      <c r="D2" s="74"/>
      <c r="E2" s="74"/>
      <c r="F2" s="74"/>
      <c r="G2" s="74"/>
      <c r="H2" s="18"/>
      <c r="I2" s="18"/>
      <c r="J2" s="18"/>
    </row>
    <row r="3" spans="2:10" ht="18" customHeight="1" x14ac:dyDescent="0.3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293</v>
      </c>
      <c r="I3" s="63" t="s">
        <v>349</v>
      </c>
      <c r="J3" s="64"/>
    </row>
    <row r="4" spans="2:10" ht="15.5" customHeight="1" x14ac:dyDescent="0.35">
      <c r="B4" s="2" t="s">
        <v>7</v>
      </c>
      <c r="C4" s="10"/>
      <c r="D4" s="10"/>
      <c r="E4" s="2"/>
      <c r="F4" s="2"/>
      <c r="G4" s="2"/>
      <c r="I4" s="66" t="s">
        <v>350</v>
      </c>
      <c r="J4" s="67"/>
    </row>
    <row r="5" spans="2:10" ht="15.5" customHeight="1" x14ac:dyDescent="0.35">
      <c r="B5" s="3" t="s">
        <v>294</v>
      </c>
      <c r="C5" s="62" t="str" cm="1">
        <f t="array" ref="C5">_xlfn.LET(_xlpm.n,COUNTA(D6:D6),_xlpm.k,SUMPRODUCT(1/COUNTIF(F6:F6,F6:F6)),_xlpm.n&amp;"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 natjecateljica, 1 klub     ✘ nema prava na kategorizaciju</v>
      </c>
      <c r="D5" s="62"/>
      <c r="E5" s="62"/>
      <c r="F5" s="62"/>
      <c r="G5" s="62"/>
      <c r="I5" s="26" t="s">
        <v>351</v>
      </c>
      <c r="J5" s="28">
        <v>8</v>
      </c>
    </row>
    <row r="6" spans="2:10" ht="15.5" customHeight="1" x14ac:dyDescent="0.35">
      <c r="B6" s="60">
        <f>IF(D5="",1,B5+1)</f>
        <v>1</v>
      </c>
      <c r="C6" s="11" t="s">
        <v>295</v>
      </c>
      <c r="D6" s="11" t="s">
        <v>296</v>
      </c>
      <c r="E6" s="4">
        <v>1991</v>
      </c>
      <c r="F6" s="4" t="s">
        <v>146</v>
      </c>
      <c r="G6" s="19">
        <v>47.5</v>
      </c>
      <c r="I6" s="26" t="s">
        <v>352</v>
      </c>
      <c r="J6" s="28">
        <v>5</v>
      </c>
    </row>
    <row r="7" spans="2:10" ht="15.5" customHeight="1" x14ac:dyDescent="0.35">
      <c r="B7" s="3">
        <v>57</v>
      </c>
      <c r="C7" s="62" t="str" cm="1">
        <f t="array" ref="C7">_xlfn.LET(_xlpm.n,COUNTA(D8:D9),_xlpm.k,SUMPRODUCT(1/COUNTIF(F8:F9,F8:F9)),_xlpm.n&amp;"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2 natjecateljice, 2 kluba     ✘ nema prava na kategorizaciju</v>
      </c>
      <c r="D7" s="62"/>
      <c r="E7" s="62"/>
      <c r="F7" s="62"/>
      <c r="G7" s="62"/>
      <c r="I7" s="25" t="s">
        <v>353</v>
      </c>
      <c r="J7" s="27"/>
    </row>
    <row r="8" spans="2:10" ht="15.5" customHeight="1" x14ac:dyDescent="0.35">
      <c r="B8" s="60">
        <f>IF(D7="",1,B7+1)</f>
        <v>1</v>
      </c>
      <c r="C8" s="12" t="s">
        <v>76</v>
      </c>
      <c r="D8" s="12" t="s">
        <v>297</v>
      </c>
      <c r="E8" s="5">
        <v>1999</v>
      </c>
      <c r="F8" s="5" t="s">
        <v>25</v>
      </c>
      <c r="G8" s="20">
        <v>75</v>
      </c>
      <c r="I8" s="26" t="s">
        <v>354</v>
      </c>
      <c r="J8" s="29" t="s">
        <v>355</v>
      </c>
    </row>
    <row r="9" spans="2:10" ht="15.5" customHeight="1" x14ac:dyDescent="0.35">
      <c r="B9" s="61">
        <f>IF(D8="",1,B8+1)</f>
        <v>2</v>
      </c>
      <c r="C9" s="15" t="s">
        <v>99</v>
      </c>
      <c r="D9" s="15" t="s">
        <v>298</v>
      </c>
      <c r="E9" s="8">
        <v>2003</v>
      </c>
      <c r="F9" s="8" t="s">
        <v>381</v>
      </c>
      <c r="G9" s="23">
        <v>0</v>
      </c>
      <c r="I9" s="26" t="s">
        <v>356</v>
      </c>
      <c r="J9" s="30" t="s">
        <v>357</v>
      </c>
    </row>
    <row r="10" spans="2:10" ht="15.5" customHeight="1" x14ac:dyDescent="0.35">
      <c r="B10" s="3">
        <v>63</v>
      </c>
      <c r="C10" s="62" t="str" cm="1">
        <f t="array" ref="C10">_xlfn.LET(_xlpm.n,COUNTA(D11:D13),_xlpm.k,SUMPRODUCT(1/COUNTIF(F11:F13,F11:F13)),_xlpm.n&amp;"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3 natjecateljice, 2 kluba     ✘ nema prava na kategorizaciju</v>
      </c>
      <c r="D10" s="62"/>
      <c r="E10" s="62"/>
      <c r="F10" s="62"/>
      <c r="G10" s="62"/>
      <c r="I10" s="26" t="s">
        <v>358</v>
      </c>
      <c r="J10" s="27" t="s">
        <v>359</v>
      </c>
    </row>
    <row r="11" spans="2:10" ht="15.5" customHeight="1" x14ac:dyDescent="0.35">
      <c r="B11" s="60">
        <f>IF(D10="",1,B10+1)</f>
        <v>1</v>
      </c>
      <c r="C11" s="12" t="s">
        <v>40</v>
      </c>
      <c r="D11" s="12" t="s">
        <v>41</v>
      </c>
      <c r="E11" s="5">
        <v>2005</v>
      </c>
      <c r="F11" s="5" t="s">
        <v>22</v>
      </c>
      <c r="G11" s="20">
        <v>96</v>
      </c>
      <c r="I11" s="25" t="s">
        <v>360</v>
      </c>
      <c r="J11" s="27"/>
    </row>
    <row r="12" spans="2:10" ht="15.5" customHeight="1" x14ac:dyDescent="0.35">
      <c r="B12" s="61">
        <f>IF(D11="",1,B11+1)</f>
        <v>2</v>
      </c>
      <c r="C12" s="15" t="s">
        <v>26</v>
      </c>
      <c r="D12" s="15" t="s">
        <v>50</v>
      </c>
      <c r="E12" s="8">
        <v>1993</v>
      </c>
      <c r="F12" s="8" t="s">
        <v>25</v>
      </c>
      <c r="G12" s="23">
        <v>80</v>
      </c>
      <c r="I12" s="26" t="s">
        <v>361</v>
      </c>
      <c r="J12" s="31">
        <v>175</v>
      </c>
    </row>
    <row r="13" spans="2:10" ht="15.5" customHeight="1" x14ac:dyDescent="0.35">
      <c r="B13" s="60">
        <f>IF(D12="",1,B12+1)</f>
        <v>3</v>
      </c>
      <c r="C13" s="12" t="s">
        <v>58</v>
      </c>
      <c r="D13" s="12" t="s">
        <v>59</v>
      </c>
      <c r="E13" s="5">
        <v>2000</v>
      </c>
      <c r="F13" s="5" t="s">
        <v>25</v>
      </c>
      <c r="G13" s="20">
        <v>0</v>
      </c>
      <c r="I13" s="26" t="s">
        <v>362</v>
      </c>
      <c r="J13" s="36">
        <v>1</v>
      </c>
    </row>
    <row r="14" spans="2:10" ht="15.5" customHeight="1" x14ac:dyDescent="0.35">
      <c r="B14" s="3">
        <v>76</v>
      </c>
      <c r="C14" s="62" t="str" cm="1">
        <f t="array" ref="C14">_xlfn.LET(_xlpm.n,COUNTA(D15:D18),_xlpm.k,SUMPRODUCT(1/COUNTIF(F15:F18,F15:F18)),_xlpm.n&amp;"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4 natjecateljice, 3 kluba     ✘ nema prava na kategorizaciju</v>
      </c>
      <c r="D14" s="62"/>
      <c r="E14" s="62"/>
      <c r="F14" s="62"/>
      <c r="G14" s="62"/>
      <c r="I14" s="25" t="s">
        <v>363</v>
      </c>
      <c r="J14" s="33">
        <f>COUNTIF(C5:C76,"*✔*")</f>
        <v>3</v>
      </c>
    </row>
    <row r="15" spans="2:10" ht="15.5" customHeight="1" x14ac:dyDescent="0.35">
      <c r="B15" s="60">
        <f>IF(D14="",1,B14+1)</f>
        <v>1</v>
      </c>
      <c r="C15" s="12" t="s">
        <v>101</v>
      </c>
      <c r="D15" s="12" t="s">
        <v>102</v>
      </c>
      <c r="E15" s="5">
        <v>2003</v>
      </c>
      <c r="F15" s="5" t="s">
        <v>381</v>
      </c>
      <c r="G15" s="20">
        <v>70</v>
      </c>
      <c r="I15" s="26" t="s">
        <v>364</v>
      </c>
      <c r="J15" s="34" t="str" cm="1">
        <f t="array" ref="J15">_xlfn.TEXTJOIN(", ",TRUE,_xlfn._xlws.FILTER(B5:B22,ISNUMBER(SEARCH("✔",C5:C22)),"nijedna"))</f>
        <v>nijedna</v>
      </c>
    </row>
    <row r="16" spans="2:10" ht="15.5" customHeight="1" x14ac:dyDescent="0.35">
      <c r="B16" s="61">
        <f>IF(D15="",1,B15+1)</f>
        <v>2</v>
      </c>
      <c r="C16" s="13" t="s">
        <v>299</v>
      </c>
      <c r="D16" s="13" t="s">
        <v>300</v>
      </c>
      <c r="E16" s="6">
        <v>2005</v>
      </c>
      <c r="F16" s="6" t="s">
        <v>250</v>
      </c>
      <c r="G16" s="21">
        <v>60</v>
      </c>
      <c r="I16" s="32" t="s">
        <v>365</v>
      </c>
      <c r="J16" s="35" t="str" cm="1">
        <f t="array" ref="J16">_xlfn.TEXTJOIN(", ",TRUE,_xlfn._xlws.FILTER(B24:B76,ISNUMBER(SEARCH("✔",C24:C76)),"nijedna"))</f>
        <v>83, 93, 105</v>
      </c>
    </row>
    <row r="17" spans="2:11" ht="15.5" customHeight="1" x14ac:dyDescent="0.35">
      <c r="B17" s="60">
        <f>IF(D16="",1,B16+1)</f>
        <v>3</v>
      </c>
      <c r="C17" s="14" t="s">
        <v>62</v>
      </c>
      <c r="D17" s="14" t="s">
        <v>108</v>
      </c>
      <c r="E17" s="7">
        <v>2005</v>
      </c>
      <c r="F17" s="7" t="s">
        <v>34</v>
      </c>
      <c r="G17" s="22">
        <v>57.5</v>
      </c>
    </row>
    <row r="18" spans="2:11" ht="15.5" customHeight="1" x14ac:dyDescent="0.35">
      <c r="B18" s="61">
        <f>IF(D17="",1,B17+1)</f>
        <v>4</v>
      </c>
      <c r="C18" s="15" t="s">
        <v>301</v>
      </c>
      <c r="D18" s="15" t="s">
        <v>302</v>
      </c>
      <c r="E18" s="8">
        <v>2000</v>
      </c>
      <c r="F18" s="8" t="s">
        <v>381</v>
      </c>
      <c r="G18" s="23">
        <v>0</v>
      </c>
      <c r="I18" s="70" t="s">
        <v>366</v>
      </c>
      <c r="J18" s="75"/>
      <c r="K18" s="72"/>
    </row>
    <row r="19" spans="2:11" ht="15.5" customHeight="1" x14ac:dyDescent="0.35">
      <c r="B19" s="3" t="s">
        <v>114</v>
      </c>
      <c r="C19" s="62" t="str" cm="1">
        <f t="array" ref="C19">_xlfn.LET(_xlpm.n,COUNTA(D20:D22),_xlpm.k,SUMPRODUCT(1/COUNTIF(F20:F22,F20:F22)),_xlpm.n&amp;" "&amp;IF(AND(MOD(_xlpm.n,10)=1,MOD(_xlpm.n,100)&lt;&gt;11),"natjecateljica",IF(AND(MOD(_xlpm.n,10)&gt;=2,MOD(_xlpm.n,10)&lt;=4,OR(MOD(_xlpm.n,100)&lt;12,MOD(_xlpm.n,100)&gt;14)),"natjecateljice","natjecateljica"))&amp;",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3 natjecateljice, 3 kluba     ✘ nema prava na kategorizaciju</v>
      </c>
      <c r="D19" s="62"/>
      <c r="E19" s="62"/>
      <c r="F19" s="62"/>
      <c r="G19" s="62"/>
      <c r="I19" s="45" t="s">
        <v>367</v>
      </c>
      <c r="J19" s="54">
        <f>J20+J21</f>
        <v>58</v>
      </c>
      <c r="K19" s="48">
        <f>J19/J$19</f>
        <v>1</v>
      </c>
    </row>
    <row r="20" spans="2:11" ht="15.5" customHeight="1" x14ac:dyDescent="0.35">
      <c r="B20" s="60">
        <f>IF(D19="",1,B19+1)</f>
        <v>1</v>
      </c>
      <c r="C20" s="12" t="s">
        <v>88</v>
      </c>
      <c r="D20" s="12" t="s">
        <v>303</v>
      </c>
      <c r="E20" s="5">
        <v>1971</v>
      </c>
      <c r="F20" s="5" t="s">
        <v>68</v>
      </c>
      <c r="G20" s="20">
        <v>80</v>
      </c>
      <c r="I20" s="46" t="s">
        <v>364</v>
      </c>
      <c r="J20" s="55">
        <f>COUNTA(D4:D22)</f>
        <v>13</v>
      </c>
      <c r="K20" s="49">
        <f>IFERROR(J20/J$19,0)</f>
        <v>0.22413793103448276</v>
      </c>
    </row>
    <row r="21" spans="2:11" ht="15.5" customHeight="1" x14ac:dyDescent="0.35">
      <c r="B21" s="61">
        <f>IF(D20="",1,B20+1)</f>
        <v>2</v>
      </c>
      <c r="C21" s="13" t="s">
        <v>120</v>
      </c>
      <c r="D21" s="13" t="s">
        <v>121</v>
      </c>
      <c r="E21" s="6">
        <v>1995</v>
      </c>
      <c r="F21" s="6" t="s">
        <v>25</v>
      </c>
      <c r="G21" s="21">
        <v>70</v>
      </c>
      <c r="I21" s="46" t="s">
        <v>365</v>
      </c>
      <c r="J21" s="55">
        <f>COUNTA(D23:D76)</f>
        <v>45</v>
      </c>
      <c r="K21" s="49">
        <f>IFERROR(J21/J$19,0)</f>
        <v>0.77586206896551724</v>
      </c>
    </row>
    <row r="22" spans="2:11" ht="15.5" customHeight="1" x14ac:dyDescent="0.35">
      <c r="B22" s="60">
        <f>IF(D21="",1,B21+1)</f>
        <v>3</v>
      </c>
      <c r="C22" s="14" t="s">
        <v>304</v>
      </c>
      <c r="D22" s="14" t="s">
        <v>305</v>
      </c>
      <c r="E22" s="7">
        <v>1994</v>
      </c>
      <c r="F22" s="7" t="s">
        <v>46</v>
      </c>
      <c r="G22" s="22">
        <v>0</v>
      </c>
      <c r="I22" s="45" t="s">
        <v>380</v>
      </c>
      <c r="J22" s="54">
        <f>J23+J24</f>
        <v>30</v>
      </c>
      <c r="K22" s="48">
        <f>IFERROR(J22/J$19,0)</f>
        <v>0.51724137931034486</v>
      </c>
    </row>
    <row r="23" spans="2:11" ht="15.5" customHeight="1" x14ac:dyDescent="0.35">
      <c r="B23" s="2" t="s">
        <v>347</v>
      </c>
      <c r="C23" s="10"/>
      <c r="D23" s="10"/>
      <c r="E23" s="2"/>
      <c r="F23" s="2"/>
      <c r="G23" s="2"/>
      <c r="I23" s="46" t="s">
        <v>364</v>
      </c>
      <c r="J23" s="55">
        <f>COUNTIFS(E4:E22,"&gt;=1987",E4:E22,"&lt;=2002")</f>
        <v>7</v>
      </c>
      <c r="K23" s="49">
        <f>IFERROR(J23/J22,0)</f>
        <v>0.23333333333333334</v>
      </c>
    </row>
    <row r="24" spans="2:11" ht="15.5" customHeight="1" x14ac:dyDescent="0.35">
      <c r="B24" s="3">
        <v>59</v>
      </c>
      <c r="C24" s="62" t="str" cm="1">
        <f t="array" ref="C24">_xlfn.LET(_xlpm.n,COUNTA(D25:D25),_xlpm.k,SUMPRODUCT(1/COUNTIF(F25:F25,F25:F25)),_xlpm.n&amp;"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 natjecatelj, 1 klub     ✘ nema prava na kategorizaciju</v>
      </c>
      <c r="D24" s="62"/>
      <c r="E24" s="62"/>
      <c r="F24" s="62"/>
      <c r="G24" s="62"/>
      <c r="I24" s="46" t="s">
        <v>365</v>
      </c>
      <c r="J24" s="55">
        <f>COUNTIFS(E23:E76,"&gt;=1987",E23:E76,"&lt;=2002")</f>
        <v>23</v>
      </c>
      <c r="K24" s="49">
        <f>IFERROR(J24/J22,0)</f>
        <v>0.76666666666666672</v>
      </c>
    </row>
    <row r="25" spans="2:11" ht="15.5" customHeight="1" x14ac:dyDescent="0.35">
      <c r="B25" s="60">
        <f>IF(D24="",1,B24+1)</f>
        <v>1</v>
      </c>
      <c r="C25" s="11" t="s">
        <v>306</v>
      </c>
      <c r="D25" s="11" t="s">
        <v>307</v>
      </c>
      <c r="E25" s="4">
        <v>1996</v>
      </c>
      <c r="F25" s="4" t="s">
        <v>146</v>
      </c>
      <c r="G25" s="19">
        <v>0</v>
      </c>
      <c r="I25" s="45" t="s">
        <v>378</v>
      </c>
      <c r="J25" s="54">
        <f>J26+J27</f>
        <v>5</v>
      </c>
      <c r="K25" s="48">
        <f>IFERROR(J25/J$19,0)</f>
        <v>8.6206896551724144E-2</v>
      </c>
    </row>
    <row r="26" spans="2:11" ht="15.5" customHeight="1" x14ac:dyDescent="0.35">
      <c r="B26" s="3">
        <v>66</v>
      </c>
      <c r="C26" s="62" t="str" cm="1">
        <f t="array" ref="C26">_xlfn.LET(_xlpm.n,COUNTA(D27:D27),_xlpm.k,SUMPRODUCT(1/COUNTIF(F27:F27,F27:F27)),_xlpm.n&amp;"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 natjecatelj, 1 klub     ✘ nema prava na kategorizaciju</v>
      </c>
      <c r="D26" s="62"/>
      <c r="E26" s="62"/>
      <c r="F26" s="62"/>
      <c r="G26" s="62"/>
      <c r="I26" s="46" t="s">
        <v>364</v>
      </c>
      <c r="J26" s="55">
        <f>COUNTIFS(E4:E22,"&gt;=2008")</f>
        <v>0</v>
      </c>
      <c r="K26" s="49">
        <f>IFERROR(J26/J25,0)</f>
        <v>0</v>
      </c>
    </row>
    <row r="27" spans="2:11" ht="15.5" customHeight="1" x14ac:dyDescent="0.35">
      <c r="B27" s="60">
        <f>IF(D26="",1,B26+1)</f>
        <v>1</v>
      </c>
      <c r="C27" s="11" t="s">
        <v>153</v>
      </c>
      <c r="D27" s="11" t="s">
        <v>308</v>
      </c>
      <c r="E27" s="4">
        <v>2000</v>
      </c>
      <c r="F27" s="4" t="s">
        <v>25</v>
      </c>
      <c r="G27" s="19">
        <v>0</v>
      </c>
      <c r="I27" s="46" t="s">
        <v>365</v>
      </c>
      <c r="J27" s="55">
        <f>COUNTIFS(E23:E76,"&gt;=2008")</f>
        <v>5</v>
      </c>
      <c r="K27" s="49">
        <f>IFERROR(J27/J25,0)</f>
        <v>1</v>
      </c>
    </row>
    <row r="28" spans="2:11" ht="15.5" customHeight="1" x14ac:dyDescent="0.35">
      <c r="B28" s="3">
        <v>74</v>
      </c>
      <c r="C28" s="62" t="str" cm="1">
        <f t="array" ref="C28">_xlfn.LET(_xlpm.n,COUNTA(D29:D32),_xlpm.k,SUMPRODUCT(1/COUNTIF(F29:F32,F29:F32)),_xlpm.n&amp;"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4 natjecatelja, 4 kluba     ✘ nema prava na kategorizaciju</v>
      </c>
      <c r="D28" s="62"/>
      <c r="E28" s="62"/>
      <c r="F28" s="62"/>
      <c r="G28" s="62"/>
      <c r="I28" s="45" t="s">
        <v>377</v>
      </c>
      <c r="J28" s="54">
        <f>J29+J30</f>
        <v>15</v>
      </c>
      <c r="K28" s="48">
        <f>IFERROR(J28/J$19,0)</f>
        <v>0.25862068965517243</v>
      </c>
    </row>
    <row r="29" spans="2:11" ht="15.5" customHeight="1" x14ac:dyDescent="0.35">
      <c r="B29" s="60">
        <f>IF(D28="",1,B28+1)</f>
        <v>1</v>
      </c>
      <c r="C29" s="12" t="s">
        <v>281</v>
      </c>
      <c r="D29" s="12" t="s">
        <v>309</v>
      </c>
      <c r="E29" s="5">
        <v>1979</v>
      </c>
      <c r="F29" s="5" t="s">
        <v>146</v>
      </c>
      <c r="G29" s="20">
        <v>162.5</v>
      </c>
      <c r="I29" s="46" t="s">
        <v>364</v>
      </c>
      <c r="J29" s="55">
        <f>COUNTIFS(E4:E22,"&gt;=2003",E4:E22,"&lt;=2007")</f>
        <v>5</v>
      </c>
      <c r="K29" s="49">
        <f>IFERROR(J29/J28,0)</f>
        <v>0.33333333333333331</v>
      </c>
    </row>
    <row r="30" spans="2:11" ht="15.5" customHeight="1" x14ac:dyDescent="0.35">
      <c r="B30" s="61">
        <f>IF(D29="",1,B29+1)</f>
        <v>2</v>
      </c>
      <c r="C30" s="13" t="s">
        <v>310</v>
      </c>
      <c r="D30" s="13" t="s">
        <v>311</v>
      </c>
      <c r="E30" s="6">
        <v>2001</v>
      </c>
      <c r="F30" s="6" t="s">
        <v>25</v>
      </c>
      <c r="G30" s="21">
        <v>135</v>
      </c>
      <c r="I30" s="46" t="s">
        <v>365</v>
      </c>
      <c r="J30" s="55">
        <f>COUNTIFS(E23:E76,"&gt;=2003",E23:E76,"&lt;=2007")</f>
        <v>10</v>
      </c>
      <c r="K30" s="49">
        <f>IFERROR(J30/J28,0)</f>
        <v>0.66666666666666663</v>
      </c>
    </row>
    <row r="31" spans="2:11" ht="15.5" customHeight="1" x14ac:dyDescent="0.35">
      <c r="B31" s="60">
        <f>IF(D30="",1,B30+1)</f>
        <v>3</v>
      </c>
      <c r="C31" s="14" t="s">
        <v>273</v>
      </c>
      <c r="D31" s="14" t="s">
        <v>312</v>
      </c>
      <c r="E31" s="7">
        <v>1989</v>
      </c>
      <c r="F31" s="7" t="s">
        <v>313</v>
      </c>
      <c r="G31" s="22">
        <v>110</v>
      </c>
      <c r="I31" s="45" t="s">
        <v>379</v>
      </c>
      <c r="J31" s="54">
        <f>J32+J33</f>
        <v>8</v>
      </c>
      <c r="K31" s="48">
        <f>IFERROR(J31/J$19,0)</f>
        <v>0.13793103448275862</v>
      </c>
    </row>
    <row r="32" spans="2:11" ht="15.5" customHeight="1" x14ac:dyDescent="0.35">
      <c r="B32" s="61">
        <f>IF(D31="",1,B31+1)</f>
        <v>4</v>
      </c>
      <c r="C32" s="15" t="s">
        <v>147</v>
      </c>
      <c r="D32" s="15" t="s">
        <v>148</v>
      </c>
      <c r="E32" s="8">
        <v>1963</v>
      </c>
      <c r="F32" s="8" t="s">
        <v>22</v>
      </c>
      <c r="G32" s="23">
        <v>0</v>
      </c>
      <c r="I32" s="46" t="s">
        <v>364</v>
      </c>
      <c r="J32" s="55">
        <f>COUNTIFS(E4:E22,"&lt;=1986")</f>
        <v>1</v>
      </c>
      <c r="K32" s="49">
        <f>IFERROR(J32/J31,0)</f>
        <v>0.125</v>
      </c>
    </row>
    <row r="33" spans="2:11" ht="15.5" customHeight="1" x14ac:dyDescent="0.35">
      <c r="B33" s="3">
        <v>83</v>
      </c>
      <c r="C33" s="62" t="str" cm="1">
        <f t="array" ref="C33">_xlfn.LET(_xlpm.n,COUNTA(D34:D45),_xlpm.k,SUMPRODUCT(1/COUNTIF(F34:F45,F34:F45)),_xlpm.n&amp;"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12 natjecatelja, 8 klubova     ✔ ostvareno pravo na kategorizaciju</v>
      </c>
      <c r="D33" s="62"/>
      <c r="E33" s="62"/>
      <c r="F33" s="62"/>
      <c r="G33" s="62"/>
      <c r="I33" s="46" t="s">
        <v>365</v>
      </c>
      <c r="J33" s="55">
        <f>COUNTIFS(E23:E76,"&lt;=1986")</f>
        <v>7</v>
      </c>
      <c r="K33" s="49">
        <f>IFERROR(J33/J31,0)</f>
        <v>0.875</v>
      </c>
    </row>
    <row r="34" spans="2:11" ht="15.5" customHeight="1" x14ac:dyDescent="0.35">
      <c r="B34" s="60">
        <f t="shared" ref="B34:B45" si="0">IF(D33="",1,B33+1)</f>
        <v>1</v>
      </c>
      <c r="C34" s="12" t="s">
        <v>126</v>
      </c>
      <c r="D34" s="12" t="s">
        <v>127</v>
      </c>
      <c r="E34" s="5">
        <v>2000</v>
      </c>
      <c r="F34" s="5" t="s">
        <v>34</v>
      </c>
      <c r="G34" s="20">
        <v>180</v>
      </c>
      <c r="I34" s="47" t="s">
        <v>368</v>
      </c>
      <c r="J34" s="56" cm="1">
        <f t="array" ref="J34">COUNTA(_xlfn.UNIQUE(_xlfn._xlws.FILTER(F5:F76,F5:F76&lt;&gt;"")))</f>
        <v>14</v>
      </c>
      <c r="K34" s="50"/>
    </row>
    <row r="35" spans="2:11" ht="15.5" customHeight="1" x14ac:dyDescent="0.35">
      <c r="B35" s="61">
        <f t="shared" si="0"/>
        <v>2</v>
      </c>
      <c r="C35" s="13" t="s">
        <v>128</v>
      </c>
      <c r="D35" s="13" t="s">
        <v>129</v>
      </c>
      <c r="E35" s="6">
        <v>2006</v>
      </c>
      <c r="F35" s="6" t="s">
        <v>22</v>
      </c>
      <c r="G35" s="21">
        <v>152.5</v>
      </c>
      <c r="I35" s="26" t="s">
        <v>369</v>
      </c>
      <c r="J35" s="57">
        <f>COUNTIFS(B5:B76,"&lt;&gt;",D5:D76,"")-1</f>
        <v>13</v>
      </c>
      <c r="K35" s="51"/>
    </row>
    <row r="36" spans="2:11" ht="15.5" customHeight="1" x14ac:dyDescent="0.35">
      <c r="B36" s="60">
        <f t="shared" si="0"/>
        <v>3</v>
      </c>
      <c r="C36" s="14" t="s">
        <v>170</v>
      </c>
      <c r="D36" s="14" t="s">
        <v>314</v>
      </c>
      <c r="E36" s="7">
        <v>2000</v>
      </c>
      <c r="F36" s="7" t="s">
        <v>25</v>
      </c>
      <c r="G36" s="22">
        <v>145</v>
      </c>
      <c r="I36" s="26" t="s">
        <v>370</v>
      </c>
      <c r="J36" s="58">
        <f>J19/J35</f>
        <v>4.4615384615384617</v>
      </c>
      <c r="K36" s="52"/>
    </row>
    <row r="37" spans="2:11" ht="15.5" customHeight="1" x14ac:dyDescent="0.35">
      <c r="B37" s="61">
        <f t="shared" si="0"/>
        <v>4</v>
      </c>
      <c r="C37" s="13" t="s">
        <v>315</v>
      </c>
      <c r="D37" s="13" t="s">
        <v>102</v>
      </c>
      <c r="E37" s="6">
        <v>1984</v>
      </c>
      <c r="F37" s="6" t="s">
        <v>381</v>
      </c>
      <c r="G37" s="21">
        <v>140</v>
      </c>
      <c r="I37" s="32" t="s">
        <v>371</v>
      </c>
      <c r="J37" s="59">
        <f>COUNTIFS(G5:G76,0,D5:D76,"&lt;&gt;")</f>
        <v>17</v>
      </c>
      <c r="K37" s="53"/>
    </row>
    <row r="38" spans="2:11" ht="15.5" customHeight="1" x14ac:dyDescent="0.35">
      <c r="B38" s="60">
        <f t="shared" si="0"/>
        <v>5</v>
      </c>
      <c r="C38" s="14" t="s">
        <v>316</v>
      </c>
      <c r="D38" s="14" t="s">
        <v>317</v>
      </c>
      <c r="E38" s="7">
        <v>1999</v>
      </c>
      <c r="F38" s="7" t="s">
        <v>57</v>
      </c>
      <c r="G38" s="22">
        <v>140</v>
      </c>
    </row>
    <row r="39" spans="2:11" ht="15.5" customHeight="1" x14ac:dyDescent="0.35">
      <c r="B39" s="61">
        <f t="shared" si="0"/>
        <v>6</v>
      </c>
      <c r="C39" s="13" t="s">
        <v>202</v>
      </c>
      <c r="D39" s="13" t="s">
        <v>318</v>
      </c>
      <c r="E39" s="6">
        <v>2006</v>
      </c>
      <c r="F39" s="6" t="s">
        <v>61</v>
      </c>
      <c r="G39" s="21">
        <v>140</v>
      </c>
      <c r="I39" s="68" t="s">
        <v>374</v>
      </c>
      <c r="J39" s="69"/>
    </row>
    <row r="40" spans="2:11" ht="15.5" customHeight="1" x14ac:dyDescent="0.35">
      <c r="B40" s="60">
        <f t="shared" si="0"/>
        <v>7</v>
      </c>
      <c r="C40" s="14" t="s">
        <v>136</v>
      </c>
      <c r="D40" s="14" t="s">
        <v>169</v>
      </c>
      <c r="E40" s="7">
        <v>1996</v>
      </c>
      <c r="F40" s="7" t="s">
        <v>57</v>
      </c>
      <c r="G40" s="22">
        <v>137.5</v>
      </c>
      <c r="I40" s="37" t="s">
        <v>372</v>
      </c>
      <c r="J40" s="38" t="s">
        <v>375</v>
      </c>
    </row>
    <row r="41" spans="2:11" ht="15.5" customHeight="1" x14ac:dyDescent="0.35">
      <c r="B41" s="61">
        <f t="shared" si="0"/>
        <v>8</v>
      </c>
      <c r="C41" s="13" t="s">
        <v>306</v>
      </c>
      <c r="D41" s="13" t="s">
        <v>319</v>
      </c>
      <c r="E41" s="6">
        <v>2003</v>
      </c>
      <c r="F41" s="6" t="s">
        <v>381</v>
      </c>
      <c r="G41" s="21">
        <v>135</v>
      </c>
      <c r="I41" s="39" t="str" cm="1">
        <f t="array" ref="I41:I48">_xlfn.LET(_xlpm.r,F4:F22,_xlpm.k,_xlfn.UNIQUE(_xlfn._xlws.FILTER(_xlpm.r,_xlpm.r&lt;&gt;"")),_xlfn.SORTBY(_xlpm.k,COUNTIF(_xlpm.r,_xlpm.k),-1,_xlpm.k,1))</f>
        <v>Štanga</v>
      </c>
      <c r="J41" s="40" cm="1">
        <f t="array" ref="J41:J48">COUNTIF(F4:F22,_xlfn.ANCHORARRAY(I41))</f>
        <v>4</v>
      </c>
    </row>
    <row r="42" spans="2:11" ht="15.5" customHeight="1" x14ac:dyDescent="0.35">
      <c r="B42" s="60">
        <f t="shared" si="0"/>
        <v>9</v>
      </c>
      <c r="C42" s="14" t="s">
        <v>320</v>
      </c>
      <c r="D42" s="14" t="s">
        <v>150</v>
      </c>
      <c r="E42" s="7">
        <v>1984</v>
      </c>
      <c r="F42" s="7" t="s">
        <v>146</v>
      </c>
      <c r="G42" s="22">
        <v>125</v>
      </c>
      <c r="I42" s="41" t="str">
        <v>Rebel Warrior</v>
      </c>
      <c r="J42" s="42">
        <v>3</v>
      </c>
    </row>
    <row r="43" spans="2:11" ht="15.5" customHeight="1" x14ac:dyDescent="0.35">
      <c r="B43" s="61">
        <f t="shared" si="0"/>
        <v>10</v>
      </c>
      <c r="C43" s="13" t="s">
        <v>321</v>
      </c>
      <c r="D43" s="13" t="s">
        <v>322</v>
      </c>
      <c r="E43" s="6">
        <v>2008</v>
      </c>
      <c r="F43" s="6" t="s">
        <v>323</v>
      </c>
      <c r="G43" s="21">
        <v>105</v>
      </c>
      <c r="I43" s="41" t="str">
        <v>Bjelowbar</v>
      </c>
      <c r="J43" s="42">
        <v>1</v>
      </c>
    </row>
    <row r="44" spans="2:11" ht="15.5" customHeight="1" x14ac:dyDescent="0.35">
      <c r="B44" s="60">
        <f t="shared" si="0"/>
        <v>11</v>
      </c>
      <c r="C44" s="14" t="s">
        <v>235</v>
      </c>
      <c r="D44" s="14" t="s">
        <v>324</v>
      </c>
      <c r="E44" s="7">
        <v>2010</v>
      </c>
      <c r="F44" s="7" t="s">
        <v>146</v>
      </c>
      <c r="G44" s="22">
        <v>85</v>
      </c>
      <c r="I44" s="41" t="str">
        <v>Dubrovnik</v>
      </c>
      <c r="J44" s="42">
        <v>1</v>
      </c>
    </row>
    <row r="45" spans="2:11" ht="15.5" customHeight="1" x14ac:dyDescent="0.35">
      <c r="B45" s="61">
        <f t="shared" si="0"/>
        <v>12</v>
      </c>
      <c r="C45" s="15" t="s">
        <v>188</v>
      </c>
      <c r="D45" s="15" t="s">
        <v>189</v>
      </c>
      <c r="E45" s="8">
        <v>2009</v>
      </c>
      <c r="F45" s="8" t="s">
        <v>57</v>
      </c>
      <c r="G45" s="23">
        <v>0</v>
      </c>
      <c r="I45" s="41" t="str">
        <v>Galacticos</v>
      </c>
      <c r="J45" s="42">
        <v>1</v>
      </c>
    </row>
    <row r="46" spans="2:11" ht="15.5" customHeight="1" x14ac:dyDescent="0.35">
      <c r="B46" s="3">
        <v>93</v>
      </c>
      <c r="C46" s="62" t="str" cm="1">
        <f t="array" ref="C46">_xlfn.LET(_xlpm.n,COUNTA(D47:D55),_xlpm.k,SUMPRODUCT(1/COUNTIF(F47:F55,F47:F55)),_xlpm.n&amp;"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9 natjecatelja, 5 klubova     ✔ ostvareno pravo na kategorizaciju</v>
      </c>
      <c r="D46" s="62"/>
      <c r="E46" s="62"/>
      <c r="F46" s="62"/>
      <c r="G46" s="62"/>
      <c r="I46" s="41" t="str">
        <v>Pozoj</v>
      </c>
      <c r="J46" s="42">
        <v>1</v>
      </c>
    </row>
    <row r="47" spans="2:11" ht="15.5" customHeight="1" x14ac:dyDescent="0.35">
      <c r="B47" s="60">
        <f t="shared" ref="B47:B55" si="1">IF(D46="",1,B46+1)</f>
        <v>1</v>
      </c>
      <c r="C47" s="12" t="s">
        <v>153</v>
      </c>
      <c r="D47" s="12" t="s">
        <v>154</v>
      </c>
      <c r="E47" s="5">
        <v>2000</v>
      </c>
      <c r="F47" s="5" t="s">
        <v>22</v>
      </c>
      <c r="G47" s="20">
        <v>162.5</v>
      </c>
      <c r="I47" s="41" t="str">
        <v>Šibenik</v>
      </c>
      <c r="J47" s="42">
        <v>1</v>
      </c>
    </row>
    <row r="48" spans="2:11" ht="15.5" customHeight="1" x14ac:dyDescent="0.35">
      <c r="B48" s="61">
        <f t="shared" si="1"/>
        <v>2</v>
      </c>
      <c r="C48" s="13" t="s">
        <v>211</v>
      </c>
      <c r="D48" s="13" t="s">
        <v>212</v>
      </c>
      <c r="E48" s="6">
        <v>2009</v>
      </c>
      <c r="F48" s="6" t="s">
        <v>22</v>
      </c>
      <c r="G48" s="21">
        <v>132.5</v>
      </c>
      <c r="I48" s="43" t="str">
        <v>Virovitica</v>
      </c>
      <c r="J48" s="44">
        <v>1</v>
      </c>
    </row>
    <row r="49" spans="2:10" ht="15.5" customHeight="1" x14ac:dyDescent="0.35">
      <c r="B49" s="60">
        <f t="shared" si="1"/>
        <v>3</v>
      </c>
      <c r="C49" s="14" t="s">
        <v>180</v>
      </c>
      <c r="D49" s="14" t="s">
        <v>325</v>
      </c>
      <c r="E49" s="7">
        <v>2005</v>
      </c>
      <c r="F49" s="7" t="s">
        <v>68</v>
      </c>
      <c r="G49" s="22">
        <v>130</v>
      </c>
    </row>
    <row r="50" spans="2:10" ht="15.5" customHeight="1" x14ac:dyDescent="0.35">
      <c r="B50" s="61">
        <f t="shared" si="1"/>
        <v>4</v>
      </c>
      <c r="C50" s="13" t="s">
        <v>252</v>
      </c>
      <c r="D50" s="13" t="s">
        <v>326</v>
      </c>
      <c r="E50" s="6">
        <v>2009</v>
      </c>
      <c r="F50" s="6" t="s">
        <v>323</v>
      </c>
      <c r="G50" s="21">
        <v>125</v>
      </c>
      <c r="I50" s="68" t="s">
        <v>376</v>
      </c>
      <c r="J50" s="69"/>
    </row>
    <row r="51" spans="2:10" ht="15.5" customHeight="1" x14ac:dyDescent="0.35">
      <c r="B51" s="60">
        <f t="shared" si="1"/>
        <v>5</v>
      </c>
      <c r="C51" s="14" t="s">
        <v>252</v>
      </c>
      <c r="D51" s="14" t="s">
        <v>327</v>
      </c>
      <c r="E51" s="7">
        <v>1998</v>
      </c>
      <c r="F51" s="7" t="s">
        <v>57</v>
      </c>
      <c r="G51" s="22">
        <v>0</v>
      </c>
      <c r="I51" s="37" t="s">
        <v>372</v>
      </c>
      <c r="J51" s="38" t="s">
        <v>351</v>
      </c>
    </row>
    <row r="52" spans="2:10" ht="15.5" customHeight="1" x14ac:dyDescent="0.35">
      <c r="B52" s="61">
        <f t="shared" si="1"/>
        <v>6</v>
      </c>
      <c r="C52" s="13" t="s">
        <v>328</v>
      </c>
      <c r="D52" s="13" t="s">
        <v>329</v>
      </c>
      <c r="E52" s="6">
        <v>1994</v>
      </c>
      <c r="F52" s="6" t="s">
        <v>323</v>
      </c>
      <c r="G52" s="21">
        <v>0</v>
      </c>
      <c r="I52" s="39" t="str" cm="1">
        <f t="array" ref="I52:I63">_xlfn.LET(_xlpm.r,F23:F76,_xlpm.k,_xlfn.UNIQUE(_xlfn._xlws.FILTER(_xlpm.r,_xlpm.r&lt;&gt;"")),_xlfn.SORTBY(_xlpm.k,COUNTIF(_xlpm.r,_xlpm.k),-1,_xlpm.k,1))</f>
        <v>Galacticos</v>
      </c>
      <c r="J52" s="40" cm="1">
        <f t="array" ref="J52:J63">COUNTIF(F23:F76,_xlfn.ANCHORARRAY(I52))</f>
        <v>9</v>
      </c>
    </row>
    <row r="53" spans="2:10" ht="15.5" customHeight="1" x14ac:dyDescent="0.35">
      <c r="B53" s="60">
        <f t="shared" si="1"/>
        <v>7</v>
      </c>
      <c r="C53" s="14" t="s">
        <v>124</v>
      </c>
      <c r="D53" s="14" t="s">
        <v>330</v>
      </c>
      <c r="E53" s="7">
        <v>2006</v>
      </c>
      <c r="F53" s="7" t="s">
        <v>25</v>
      </c>
      <c r="G53" s="22">
        <v>0</v>
      </c>
      <c r="I53" s="41" t="str">
        <v>Nabildani Mozak</v>
      </c>
      <c r="J53" s="42">
        <v>7</v>
      </c>
    </row>
    <row r="54" spans="2:10" ht="15.5" customHeight="1" x14ac:dyDescent="0.35">
      <c r="B54" s="61">
        <f t="shared" si="1"/>
        <v>8</v>
      </c>
      <c r="C54" s="13" t="s">
        <v>331</v>
      </c>
      <c r="D54" s="13" t="s">
        <v>332</v>
      </c>
      <c r="E54" s="6">
        <v>2000</v>
      </c>
      <c r="F54" s="6" t="s">
        <v>25</v>
      </c>
      <c r="G54" s="21">
        <v>0</v>
      </c>
      <c r="I54" s="41" t="str">
        <v>Štanga</v>
      </c>
      <c r="J54" s="42">
        <v>7</v>
      </c>
    </row>
    <row r="55" spans="2:10" ht="15.5" customHeight="1" x14ac:dyDescent="0.35">
      <c r="B55" s="60">
        <f t="shared" si="1"/>
        <v>9</v>
      </c>
      <c r="C55" s="16" t="s">
        <v>153</v>
      </c>
      <c r="D55" s="16" t="s">
        <v>224</v>
      </c>
      <c r="E55" s="9">
        <v>2007</v>
      </c>
      <c r="F55" s="9" t="s">
        <v>22</v>
      </c>
      <c r="G55" s="24">
        <v>0</v>
      </c>
      <c r="I55" s="41" t="str">
        <v>Pozoj</v>
      </c>
      <c r="J55" s="42">
        <v>5</v>
      </c>
    </row>
    <row r="56" spans="2:10" ht="15.5" customHeight="1" x14ac:dyDescent="0.35">
      <c r="B56" s="3">
        <v>105</v>
      </c>
      <c r="C56" s="62" t="str" cm="1">
        <f t="array" ref="C56">_xlfn.LET(_xlpm.n,COUNTA(D57:D65),_xlpm.k,SUMPRODUCT(1/COUNTIF(F57:F65,F57:F65)),_xlpm.n&amp;"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9 natjecatelja, 5 klubova     ✔ ostvareno pravo na kategorizaciju</v>
      </c>
      <c r="D56" s="62"/>
      <c r="E56" s="62"/>
      <c r="F56" s="62"/>
      <c r="G56" s="62"/>
      <c r="I56" s="41" t="str">
        <v>Rebel Warrior</v>
      </c>
      <c r="J56" s="42">
        <v>4</v>
      </c>
    </row>
    <row r="57" spans="2:10" ht="15.5" customHeight="1" x14ac:dyDescent="0.35">
      <c r="B57" s="60">
        <f t="shared" ref="B57:B65" si="2">IF(D56="",1,B56+1)</f>
        <v>1</v>
      </c>
      <c r="C57" s="12" t="s">
        <v>144</v>
      </c>
      <c r="D57" s="12" t="s">
        <v>232</v>
      </c>
      <c r="E57" s="5">
        <v>2004</v>
      </c>
      <c r="F57" s="5" t="s">
        <v>22</v>
      </c>
      <c r="G57" s="20">
        <v>190</v>
      </c>
      <c r="I57" s="41" t="str">
        <v>Belišće</v>
      </c>
      <c r="J57" s="42">
        <v>3</v>
      </c>
    </row>
    <row r="58" spans="2:10" ht="15.5" customHeight="1" x14ac:dyDescent="0.35">
      <c r="B58" s="61">
        <f t="shared" si="2"/>
        <v>2</v>
      </c>
      <c r="C58" s="13" t="s">
        <v>170</v>
      </c>
      <c r="D58" s="13" t="s">
        <v>333</v>
      </c>
      <c r="E58" s="6">
        <v>1989</v>
      </c>
      <c r="F58" s="6" t="s">
        <v>313</v>
      </c>
      <c r="G58" s="21">
        <v>190</v>
      </c>
      <c r="I58" s="41" t="str">
        <v>Ultimate</v>
      </c>
      <c r="J58" s="42">
        <v>3</v>
      </c>
    </row>
    <row r="59" spans="2:10" ht="15.5" customHeight="1" x14ac:dyDescent="0.35">
      <c r="B59" s="60">
        <f t="shared" si="2"/>
        <v>3</v>
      </c>
      <c r="C59" s="14" t="s">
        <v>233</v>
      </c>
      <c r="D59" s="14" t="s">
        <v>234</v>
      </c>
      <c r="E59" s="7">
        <v>1998</v>
      </c>
      <c r="F59" s="7" t="s">
        <v>25</v>
      </c>
      <c r="G59" s="22">
        <v>175</v>
      </c>
      <c r="I59" s="41" t="str">
        <v>Dubrovnik</v>
      </c>
      <c r="J59" s="42">
        <v>2</v>
      </c>
    </row>
    <row r="60" spans="2:10" ht="15.5" customHeight="1" x14ac:dyDescent="0.35">
      <c r="B60" s="61">
        <f t="shared" si="2"/>
        <v>4</v>
      </c>
      <c r="C60" s="13" t="s">
        <v>200</v>
      </c>
      <c r="D60" s="13" t="s">
        <v>201</v>
      </c>
      <c r="E60" s="6">
        <v>2006</v>
      </c>
      <c r="F60" s="6" t="s">
        <v>22</v>
      </c>
      <c r="G60" s="21">
        <v>175</v>
      </c>
      <c r="I60" s="41" t="str">
        <v>Virovitica</v>
      </c>
      <c r="J60" s="42">
        <v>2</v>
      </c>
    </row>
    <row r="61" spans="2:10" ht="15.5" customHeight="1" x14ac:dyDescent="0.35">
      <c r="B61" s="60">
        <f t="shared" si="2"/>
        <v>5</v>
      </c>
      <c r="C61" s="14" t="s">
        <v>170</v>
      </c>
      <c r="D61" s="14" t="s">
        <v>148</v>
      </c>
      <c r="E61" s="7">
        <v>2000</v>
      </c>
      <c r="F61" s="7" t="s">
        <v>22</v>
      </c>
      <c r="G61" s="22">
        <v>170</v>
      </c>
      <c r="I61" s="41" t="str">
        <v>Behemot</v>
      </c>
      <c r="J61" s="42">
        <v>1</v>
      </c>
    </row>
    <row r="62" spans="2:10" ht="15.5" customHeight="1" x14ac:dyDescent="0.35">
      <c r="B62" s="61">
        <f t="shared" si="2"/>
        <v>6</v>
      </c>
      <c r="C62" s="13" t="s">
        <v>334</v>
      </c>
      <c r="D62" s="13" t="s">
        <v>335</v>
      </c>
      <c r="E62" s="6">
        <v>1979</v>
      </c>
      <c r="F62" s="6" t="s">
        <v>381</v>
      </c>
      <c r="G62" s="21">
        <v>147.5</v>
      </c>
      <c r="I62" s="41" t="str">
        <v>Samo Mišići</v>
      </c>
      <c r="J62" s="42">
        <v>1</v>
      </c>
    </row>
    <row r="63" spans="2:10" ht="15.5" customHeight="1" x14ac:dyDescent="0.35">
      <c r="B63" s="60">
        <f t="shared" si="2"/>
        <v>7</v>
      </c>
      <c r="C63" s="14" t="s">
        <v>336</v>
      </c>
      <c r="D63" s="14" t="s">
        <v>337</v>
      </c>
      <c r="E63" s="7">
        <v>2007</v>
      </c>
      <c r="F63" s="7" t="s">
        <v>381</v>
      </c>
      <c r="G63" s="22">
        <v>110</v>
      </c>
      <c r="I63" s="43" t="str">
        <v>Taz</v>
      </c>
      <c r="J63" s="44">
        <v>1</v>
      </c>
    </row>
    <row r="64" spans="2:10" ht="15.5" customHeight="1" x14ac:dyDescent="0.35">
      <c r="B64" s="61">
        <f t="shared" si="2"/>
        <v>8</v>
      </c>
      <c r="C64" s="13" t="s">
        <v>306</v>
      </c>
      <c r="D64" s="13" t="s">
        <v>335</v>
      </c>
      <c r="E64" s="6">
        <v>2000</v>
      </c>
      <c r="F64" s="6" t="s">
        <v>313</v>
      </c>
      <c r="G64" s="21">
        <v>0</v>
      </c>
    </row>
    <row r="65" spans="2:7" ht="15.5" customHeight="1" x14ac:dyDescent="0.35">
      <c r="B65" s="60">
        <f t="shared" si="2"/>
        <v>9</v>
      </c>
      <c r="C65" s="16" t="s">
        <v>134</v>
      </c>
      <c r="D65" s="16" t="s">
        <v>338</v>
      </c>
      <c r="E65" s="9">
        <v>2000</v>
      </c>
      <c r="F65" s="9" t="s">
        <v>34</v>
      </c>
      <c r="G65" s="24">
        <v>0</v>
      </c>
    </row>
    <row r="66" spans="2:7" ht="15.5" customHeight="1" x14ac:dyDescent="0.35">
      <c r="B66" s="3">
        <v>120</v>
      </c>
      <c r="C66" s="62" t="str" cm="1">
        <f t="array" ref="C66">_xlfn.LET(_xlpm.n,COUNTA(D67:D71),_xlpm.k,SUMPRODUCT(1/COUNTIF(F67:F71,F67:F71)),_xlpm.n&amp;"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5 natjecatelja, 4 kluba     ✘ nema prava na kategorizaciju</v>
      </c>
      <c r="D66" s="62"/>
      <c r="E66" s="62"/>
      <c r="F66" s="62"/>
      <c r="G66" s="62"/>
    </row>
    <row r="67" spans="2:7" ht="15.5" customHeight="1" x14ac:dyDescent="0.35">
      <c r="B67" s="60">
        <f>IF(D66="",1,B66+1)</f>
        <v>1</v>
      </c>
      <c r="C67" s="12" t="s">
        <v>279</v>
      </c>
      <c r="D67" s="12" t="s">
        <v>280</v>
      </c>
      <c r="E67" s="5">
        <v>1997</v>
      </c>
      <c r="F67" s="5" t="s">
        <v>57</v>
      </c>
      <c r="G67" s="20">
        <v>192.5</v>
      </c>
    </row>
    <row r="68" spans="2:7" ht="15.5" customHeight="1" x14ac:dyDescent="0.35">
      <c r="B68" s="61">
        <f>IF(D67="",1,B67+1)</f>
        <v>2</v>
      </c>
      <c r="C68" s="13" t="s">
        <v>279</v>
      </c>
      <c r="D68" s="13" t="s">
        <v>339</v>
      </c>
      <c r="E68" s="6">
        <v>1997</v>
      </c>
      <c r="F68" s="6" t="s">
        <v>13</v>
      </c>
      <c r="G68" s="21">
        <v>170</v>
      </c>
    </row>
    <row r="69" spans="2:7" ht="15.5" customHeight="1" x14ac:dyDescent="0.35">
      <c r="B69" s="60">
        <f>IF(D68="",1,B68+1)</f>
        <v>3</v>
      </c>
      <c r="C69" s="14" t="s">
        <v>180</v>
      </c>
      <c r="D69" s="14" t="s">
        <v>340</v>
      </c>
      <c r="E69" s="7">
        <v>1996</v>
      </c>
      <c r="F69" s="7" t="s">
        <v>22</v>
      </c>
      <c r="G69" s="22">
        <v>162.5</v>
      </c>
    </row>
    <row r="70" spans="2:7" ht="15.5" customHeight="1" x14ac:dyDescent="0.35">
      <c r="B70" s="61">
        <f>IF(D69="",1,B69+1)</f>
        <v>4</v>
      </c>
      <c r="C70" s="13" t="s">
        <v>271</v>
      </c>
      <c r="D70" s="13" t="s">
        <v>272</v>
      </c>
      <c r="E70" s="6">
        <v>1996</v>
      </c>
      <c r="F70" s="6" t="s">
        <v>57</v>
      </c>
      <c r="G70" s="21">
        <v>135</v>
      </c>
    </row>
    <row r="71" spans="2:7" ht="15.5" customHeight="1" x14ac:dyDescent="0.35">
      <c r="B71" s="60">
        <f>IF(D70="",1,B70+1)</f>
        <v>5</v>
      </c>
      <c r="C71" s="16" t="s">
        <v>174</v>
      </c>
      <c r="D71" s="16" t="s">
        <v>341</v>
      </c>
      <c r="E71" s="9">
        <v>1993</v>
      </c>
      <c r="F71" s="9" t="s">
        <v>25</v>
      </c>
      <c r="G71" s="24">
        <v>0</v>
      </c>
    </row>
    <row r="72" spans="2:7" ht="15.5" customHeight="1" x14ac:dyDescent="0.35">
      <c r="B72" s="3" t="s">
        <v>284</v>
      </c>
      <c r="C72" s="62" t="str" cm="1">
        <f t="array" ref="C72">_xlfn.LET(_xlpm.n,COUNTA(D73:D76),_xlpm.k,SUMPRODUCT(1/COUNTIF(F73:F76,F73:F76)),_xlpm.n&amp;" "&amp;IF(AND(MOD(_xlpm.n,10)=1,MOD(_xlpm.n,100)&lt;&gt;11),"natjecatelj",IF(AND(MOD(_xlpm.n,10)&gt;=2,MOD(_xlpm.n,10)&lt;=4,OR(MOD(_xlpm.n,100)&lt;12,MOD(_xlpm.n,100)&gt;14)),"natjecatelja","natjecatelja"))&amp;", "&amp;_xlpm.k&amp;" "&amp;IF(AND(MOD(_xlpm.k,10)=1,MOD(_xlpm.k,100)&lt;&gt;11),"klub",IF(AND(MOD(_xlpm.k,10)&gt;=2,MOD(_xlpm.k,10)&lt;=4,OR(MOD(_xlpm.k,100)&lt;12,MOD(_xlpm.k,100)&gt;14)),"kluba","klubova"))&amp;"     "&amp;IF(AND(_xlpm.n&gt;=$J$5,_xlpm.k&gt;=$J$6),"✔ ostvareno pravo na kategorizaciju","✘ nema prava na kategorizaciju"))</f>
        <v>4 natjecatelja, 4 kluba     ✘ nema prava na kategorizaciju</v>
      </c>
      <c r="D72" s="62"/>
      <c r="E72" s="62"/>
      <c r="F72" s="62"/>
      <c r="G72" s="62"/>
    </row>
    <row r="73" spans="2:7" ht="15.5" customHeight="1" x14ac:dyDescent="0.35">
      <c r="B73" s="60">
        <f>IF(D72="",1,B72+1)</f>
        <v>1</v>
      </c>
      <c r="C73" s="12" t="s">
        <v>306</v>
      </c>
      <c r="D73" s="12" t="s">
        <v>342</v>
      </c>
      <c r="E73" s="5">
        <v>2007</v>
      </c>
      <c r="F73" s="5" t="s">
        <v>57</v>
      </c>
      <c r="G73" s="20">
        <v>232.5</v>
      </c>
    </row>
    <row r="74" spans="2:7" ht="15.5" customHeight="1" x14ac:dyDescent="0.35">
      <c r="B74" s="61">
        <f>IF(D73="",1,B73+1)</f>
        <v>2</v>
      </c>
      <c r="C74" s="13" t="s">
        <v>153</v>
      </c>
      <c r="D74" s="13" t="s">
        <v>343</v>
      </c>
      <c r="E74" s="6">
        <v>1983</v>
      </c>
      <c r="F74" s="6" t="s">
        <v>146</v>
      </c>
      <c r="G74" s="21">
        <v>190</v>
      </c>
    </row>
    <row r="75" spans="2:7" ht="15.5" customHeight="1" x14ac:dyDescent="0.35">
      <c r="B75" s="60">
        <f>IF(D74="",1,B74+1)</f>
        <v>3</v>
      </c>
      <c r="C75" s="14" t="s">
        <v>214</v>
      </c>
      <c r="D75" s="14" t="s">
        <v>276</v>
      </c>
      <c r="E75" s="7">
        <v>1996</v>
      </c>
      <c r="F75" s="7" t="s">
        <v>19</v>
      </c>
      <c r="G75" s="22">
        <v>145</v>
      </c>
    </row>
    <row r="76" spans="2:7" ht="15" customHeight="1" x14ac:dyDescent="0.35">
      <c r="B76" s="61">
        <f>IF(D75="",1,B75+1)</f>
        <v>4</v>
      </c>
      <c r="C76" s="13" t="s">
        <v>344</v>
      </c>
      <c r="D76" s="13" t="s">
        <v>345</v>
      </c>
      <c r="E76" s="6">
        <v>1982</v>
      </c>
      <c r="F76" s="6" t="s">
        <v>68</v>
      </c>
      <c r="G76" s="21">
        <v>0</v>
      </c>
    </row>
    <row r="80" spans="2:7" ht="13.5" hidden="1" customHeight="1" x14ac:dyDescent="0.35"/>
    <row r="81" ht="13.5" hidden="1" customHeight="1" x14ac:dyDescent="0.35"/>
    <row r="82" ht="13.5" hidden="1" customHeight="1" x14ac:dyDescent="0.35"/>
  </sheetData>
  <mergeCells count="20">
    <mergeCell ref="C19:G19"/>
    <mergeCell ref="B1:G1"/>
    <mergeCell ref="B2:G2"/>
    <mergeCell ref="C56:G56"/>
    <mergeCell ref="C66:G66"/>
    <mergeCell ref="C72:G72"/>
    <mergeCell ref="I3:J3"/>
    <mergeCell ref="I4:J4"/>
    <mergeCell ref="I39:J39"/>
    <mergeCell ref="I50:J50"/>
    <mergeCell ref="I18:K18"/>
    <mergeCell ref="C24:G24"/>
    <mergeCell ref="C26:G26"/>
    <mergeCell ref="C28:G28"/>
    <mergeCell ref="C33:G33"/>
    <mergeCell ref="C46:G46"/>
    <mergeCell ref="C5:G5"/>
    <mergeCell ref="C7:G7"/>
    <mergeCell ref="C10:G10"/>
    <mergeCell ref="C14:G14"/>
  </mergeCells>
  <conditionalFormatting sqref="B4:G76">
    <cfRule type="expression" dxfId="2" priority="3">
      <formula>ISNUMBER(SEARCH("✔",$C4))</formula>
    </cfRule>
  </conditionalFormatting>
  <conditionalFormatting sqref="C4:C76">
    <cfRule type="expression" dxfId="1" priority="1">
      <formula>ISNUMBER(SEARCH("✔",$C4))</formula>
    </cfRule>
  </conditionalFormatting>
  <conditionalFormatting sqref="J15:J16">
    <cfRule type="expression" dxfId="0" priority="2">
      <formula>J15="nijedna"</formula>
    </cfRule>
  </conditionalFormatting>
  <printOptions horizontalCentered="1"/>
  <pageMargins left="0.25" right="0.25" top="0.5" bottom="0.5" header="0.19444444444444445" footer="0.19444444444444445"/>
  <pageSetup paperSize="9" scale="53" fitToHeight="0" orientation="landscape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POWERLIFTING</vt:lpstr>
      <vt:lpstr>BENCH PRESS</vt:lpstr>
      <vt:lpstr>'BENCH PRESS'!Print_Area</vt:lpstr>
      <vt:lpstr>POWERLIFTING!Print_Area</vt:lpstr>
      <vt:lpstr>'BENCH PRESS'!Print_Titles</vt:lpstr>
      <vt:lpstr>POWERLIFTING!Print_Titles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</dc:creator>
  <cp:lastModifiedBy>Josip Toric</cp:lastModifiedBy>
  <cp:lastPrinted>2026-10-04T12:32:44Z</cp:lastPrinted>
  <dcterms:created xsi:type="dcterms:W3CDTF">2021-05-07T11:01:05Z</dcterms:created>
  <dcterms:modified xsi:type="dcterms:W3CDTF">2026-10-04T14:57:53Z</dcterms:modified>
</cp:coreProperties>
</file>